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D38" i="1" l="1"/>
  <c r="B38" i="1"/>
  <c r="B20" i="1" l="1"/>
  <c r="B13" i="1"/>
  <c r="B12" i="1"/>
  <c r="B19" i="1"/>
  <c r="B11" i="1"/>
  <c r="D20" i="1"/>
  <c r="D19" i="1"/>
  <c r="D13" i="1"/>
  <c r="D12" i="1"/>
  <c r="D11" i="1"/>
  <c r="B34" i="3"/>
  <c r="B37" i="3" l="1"/>
  <c r="B36" i="3"/>
  <c r="B35" i="3"/>
  <c r="E38" i="1" l="1"/>
  <c r="E20" i="1" l="1"/>
  <c r="E19" i="1"/>
  <c r="E13" i="1"/>
  <c r="E12" i="1"/>
  <c r="E11" i="1"/>
  <c r="C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2" i="3"/>
  <c r="B19" i="3"/>
  <c r="B13" i="3"/>
  <c r="B11" i="3"/>
  <c r="C19" i="1"/>
  <c r="C12" i="1"/>
  <c r="C20" i="1"/>
  <c r="C13" i="1"/>
  <c r="C11" i="1"/>
  <c r="C20" i="3"/>
  <c r="C13" i="3"/>
  <c r="C11" i="3"/>
  <c r="C19" i="3"/>
  <c r="C12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<sst xmlns="http://schemas.openxmlformats.org/spreadsheetml/2006/main" count="69" uniqueCount="25">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</sst>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20161010_SAMARAEN_PSAMARAE_09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&#1056;&#1040;&#1057;&#1063;&#1045;&#1058;%20&#1062;&#1045;&#1053;%20&#1057;&#1077;&#1085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1038,32</v>
          </cell>
        </row>
        <row r="12">
          <cell r="B12" t="str">
            <v>1950,62</v>
          </cell>
        </row>
        <row r="13">
          <cell r="B13" t="str">
            <v>3775,16</v>
          </cell>
        </row>
        <row r="15">
          <cell r="B15" t="str">
            <v>1038,32</v>
          </cell>
        </row>
        <row r="16">
          <cell r="B16" t="str">
            <v>2758,25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</v>
          </cell>
        </row>
        <row r="14">
          <cell r="B14">
            <v>1.1319999999999999</v>
          </cell>
        </row>
        <row r="15">
          <cell r="B15">
            <v>0.32400000000000001</v>
          </cell>
        </row>
        <row r="16">
          <cell r="B16">
            <v>1.6419999999999999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B9" sqref="B9:F20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34"/>
    </row>
    <row r="2" spans="1:10" ht="15.75" x14ac:dyDescent="0.2">
      <c r="A2" s="61"/>
      <c r="B2" s="61"/>
      <c r="C2" s="61"/>
      <c r="D2" s="61"/>
      <c r="E2" s="61"/>
      <c r="F2" s="61"/>
      <c r="G2" s="61"/>
      <c r="H2" s="61"/>
      <c r="I2" s="61"/>
      <c r="J2" s="34"/>
    </row>
    <row r="3" spans="1:10" ht="15.75" x14ac:dyDescent="0.2">
      <c r="A3" s="61"/>
      <c r="B3" s="61"/>
      <c r="C3" s="61"/>
      <c r="D3" s="61"/>
      <c r="E3" s="61"/>
      <c r="F3" s="61"/>
      <c r="G3" s="61"/>
      <c r="H3" s="61"/>
      <c r="I3" s="61"/>
      <c r="J3" s="34"/>
    </row>
    <row r="4" spans="1:10" ht="18" customHeight="1" x14ac:dyDescent="0.2">
      <c r="A4" s="34"/>
      <c r="B4" s="34"/>
      <c r="C4" s="34"/>
      <c r="D4" s="36">
        <v>42614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2" t="s">
        <v>3</v>
      </c>
      <c r="C9" s="62"/>
      <c r="D9" s="62"/>
      <c r="E9" s="62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2322.6899999999996</v>
      </c>
      <c r="C11" s="27">
        <f>[1]Лист1!$B$11+ROUND([1]Лист1!$B$11*0.129*1.53,2)+C$38</f>
        <v>2891.37</v>
      </c>
      <c r="D11" s="27">
        <f>[1]Лист1!$B$11+ROUND([1]Лист1!$B$11*0.129*1.53,2)+D$38</f>
        <v>3712.54</v>
      </c>
      <c r="E11" s="27">
        <f>[1]Лист1!$B$11+ROUND([1]Лист1!$B$11*0.129*1.53,2)+E$38</f>
        <v>4770.2299999999996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3415.0499999999993</v>
      </c>
      <c r="C12" s="27">
        <f>[1]Лист1!$B$12+ROUND([1]Лист1!$B$12*0.129*1.53,2)+C$38</f>
        <v>3983.7299999999996</v>
      </c>
      <c r="D12" s="27">
        <f>[1]Лист1!$B$12+ROUND([1]Лист1!$B$12*0.129*1.53,2)+D$38</f>
        <v>4804.8999999999996</v>
      </c>
      <c r="E12" s="27">
        <f>[1]Лист1!$B$12+ROUND([1]Лист1!$B$12*0.129*1.53,2)+E$38</f>
        <v>5862.59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5599.7</v>
      </c>
      <c r="C13" s="27">
        <f>[1]Лист1!$B$13+ROUND([1]Лист1!$B$13*0.129*1.53,2)+C$38</f>
        <v>6168.38</v>
      </c>
      <c r="D13" s="27">
        <f>[1]Лист1!$B$13+ROUND([1]Лист1!$B$13*0.129*1.53,2)+D$38</f>
        <v>6989.55</v>
      </c>
      <c r="E13" s="27">
        <f>[1]Лист1!$B$13+ROUND([1]Лист1!$B$13*0.129*1.53,2)+E$38</f>
        <v>8047.24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2" t="s">
        <v>3</v>
      </c>
      <c r="C17" s="62"/>
      <c r="D17" s="62"/>
      <c r="E17" s="62"/>
      <c r="F17" s="28"/>
      <c r="G17" s="28"/>
      <c r="H17" s="28"/>
      <c r="I17" s="28"/>
      <c r="J17" s="28"/>
    </row>
    <row r="18" spans="1:10" ht="15.75" x14ac:dyDescent="0.25">
      <c r="A18" s="29"/>
      <c r="B18" s="53" t="s">
        <v>4</v>
      </c>
      <c r="C18" s="53" t="s">
        <v>5</v>
      </c>
      <c r="D18" s="53" t="s">
        <v>6</v>
      </c>
      <c r="E18" s="53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2322.6899999999996</v>
      </c>
      <c r="C19" s="27">
        <f>[1]Лист1!$B$15+ROUND([1]Лист1!$B$15*0.129*1.53,2)+C$38</f>
        <v>2891.37</v>
      </c>
      <c r="D19" s="27">
        <f>[1]Лист1!$B$15+ROUND([1]Лист1!$B$15*0.129*1.53,2)+D$38</f>
        <v>3712.54</v>
      </c>
      <c r="E19" s="27">
        <f>[1]Лист1!$B$15+ROUND([1]Лист1!$B$15*0.129*1.53,2)+E$38</f>
        <v>4770.2299999999996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4382.09</v>
      </c>
      <c r="C20" s="27">
        <f>[1]Лист1!$B$16+ROUND([1]Лист1!$B$16*0.129*1.53,2)+C$38</f>
        <v>4950.7700000000004</v>
      </c>
      <c r="D20" s="27">
        <f>[1]Лист1!$B$16+ROUND([1]Лист1!$B$16*0.129*1.53,2)+D$38</f>
        <v>5771.9400000000005</v>
      </c>
      <c r="E20" s="27">
        <f>[1]Лист1!$B$16+ROUND([1]Лист1!$B$16*0.129*1.53,2)+E$38</f>
        <v>6829.63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7" t="s">
        <v>13</v>
      </c>
      <c r="B22" s="57"/>
      <c r="C22" s="57"/>
      <c r="D22" s="57"/>
      <c r="E22" s="57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3" t="s">
        <v>24</v>
      </c>
      <c r="B26" s="64"/>
      <c r="C26" s="64"/>
      <c r="D26" s="64"/>
      <c r="E26" s="64"/>
    </row>
    <row r="27" spans="1:10" ht="12.75" customHeight="1" x14ac:dyDescent="0.2">
      <c r="A27" s="64"/>
      <c r="B27" s="64"/>
      <c r="C27" s="64"/>
      <c r="D27" s="64"/>
      <c r="E27" s="64"/>
    </row>
    <row r="28" spans="1:10" ht="15.75" customHeight="1" x14ac:dyDescent="0.2">
      <c r="A28" s="64"/>
      <c r="B28" s="64"/>
      <c r="C28" s="64"/>
      <c r="D28" s="64"/>
      <c r="E28" s="64"/>
    </row>
    <row r="29" spans="1:10" ht="16.5" customHeight="1" x14ac:dyDescent="0.2">
      <c r="A29" s="64"/>
      <c r="B29" s="64"/>
      <c r="C29" s="64"/>
      <c r="D29" s="64"/>
      <c r="E29" s="64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49" t="s">
        <v>21</v>
      </c>
      <c r="B34" s="58">
        <f>[2]услуги!$B$13</f>
        <v>3.1</v>
      </c>
      <c r="C34" s="59"/>
      <c r="D34" s="59"/>
      <c r="E34" s="60"/>
    </row>
    <row r="35" spans="1:5" ht="30" x14ac:dyDescent="0.25">
      <c r="A35" s="49" t="s">
        <v>16</v>
      </c>
      <c r="B35" s="54">
        <f>[2]услуги!$B$14</f>
        <v>1.1319999999999999</v>
      </c>
      <c r="C35" s="55"/>
      <c r="D35" s="55"/>
      <c r="E35" s="56"/>
    </row>
    <row r="36" spans="1:5" ht="75" x14ac:dyDescent="0.25">
      <c r="A36" s="49" t="s">
        <v>17</v>
      </c>
      <c r="B36" s="54">
        <f>[2]услуги!$B$15</f>
        <v>0.32400000000000001</v>
      </c>
      <c r="C36" s="55"/>
      <c r="D36" s="55"/>
      <c r="E36" s="56"/>
    </row>
    <row r="37" spans="1:5" ht="30.75" thickBot="1" x14ac:dyDescent="0.3">
      <c r="A37" s="50" t="s">
        <v>18</v>
      </c>
      <c r="B37" s="54">
        <f>[2]услуги!$B$16</f>
        <v>1.6419999999999999</v>
      </c>
      <c r="C37" s="55"/>
      <c r="D37" s="55"/>
      <c r="E37" s="56"/>
    </row>
    <row r="38" spans="1:5" ht="15" thickBot="1" x14ac:dyDescent="0.25">
      <c r="A38" s="7" t="s">
        <v>15</v>
      </c>
      <c r="B38" s="51">
        <f>B33+B34</f>
        <v>1079.4399999999998</v>
      </c>
      <c r="C38" s="51">
        <f>C33+B34</f>
        <v>1648.12</v>
      </c>
      <c r="D38" s="51">
        <f>D33+B34</f>
        <v>2469.29</v>
      </c>
      <c r="E38" s="52">
        <f>E33+B34</f>
        <v>3526.98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7" zoomScale="80" zoomScaleNormal="80" workbookViewId="0">
      <selection activeCell="B19" sqref="B1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x14ac:dyDescent="0.2">
      <c r="A2" s="71"/>
      <c r="B2" s="71"/>
      <c r="C2" s="71"/>
      <c r="D2" s="71"/>
      <c r="E2" s="71"/>
      <c r="F2" s="71"/>
      <c r="G2" s="71"/>
      <c r="H2" s="71"/>
      <c r="I2" s="71"/>
    </row>
    <row r="3" spans="1:9" x14ac:dyDescent="0.2">
      <c r="A3" s="71"/>
      <c r="B3" s="71"/>
      <c r="C3" s="71"/>
      <c r="D3" s="71"/>
      <c r="E3" s="71"/>
      <c r="F3" s="71"/>
      <c r="G3" s="71"/>
      <c r="H3" s="71"/>
      <c r="I3" s="71"/>
    </row>
    <row r="4" spans="1:9" ht="24" customHeight="1" x14ac:dyDescent="0.2">
      <c r="A4" s="8"/>
      <c r="B4" s="8"/>
      <c r="C4" s="8"/>
      <c r="D4" s="26">
        <v>42614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2" t="s">
        <v>3</v>
      </c>
      <c r="C9" s="72"/>
      <c r="D9" s="72"/>
      <c r="E9" s="72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1246.3499999999999</v>
      </c>
      <c r="C11" s="20">
        <f>[1]Лист1!$B$11+ROUND([1]Лист1!$B$11*0.129*1.53,2)+C$38</f>
        <v>1246.3499999999999</v>
      </c>
      <c r="D11" s="20">
        <f>[1]Лист1!$B$11+ROUND([1]Лист1!$B$11*0.129*1.53,2)+D$38</f>
        <v>1246.3499999999999</v>
      </c>
      <c r="E11" s="20">
        <f>[1]Лист1!$B$11+ROUND([1]Лист1!$B$11*0.129*1.53,2)+E$38</f>
        <v>1246.3499999999999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2338.7099999999996</v>
      </c>
      <c r="C12" s="20">
        <f>[1]Лист1!$B$12+ROUND([1]Лист1!$B$12*0.129*1.53,2)+C$38</f>
        <v>2338.7099999999996</v>
      </c>
      <c r="D12" s="20">
        <f>[1]Лист1!$B$12+ROUND([1]Лист1!$B$12*0.129*1.53,2)+D$38</f>
        <v>2338.7099999999996</v>
      </c>
      <c r="E12" s="20">
        <f>[1]Лист1!$B$12+ROUND([1]Лист1!$B$12*0.129*1.53,2)+E$38</f>
        <v>2338.7099999999996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4523.3600000000006</v>
      </c>
      <c r="C13" s="20">
        <f>[1]Лист1!$B$13+ROUND([1]Лист1!$B$13*0.129*1.53,2)+C$38</f>
        <v>4523.3600000000006</v>
      </c>
      <c r="D13" s="20">
        <f>[1]Лист1!$B$13+ROUND([1]Лист1!$B$13*0.129*1.53,2)+D$38</f>
        <v>4523.3600000000006</v>
      </c>
      <c r="E13" s="20">
        <f>[1]Лист1!$B$13+ROUND([1]Лист1!$B$13*0.129*1.53,2)+E$38</f>
        <v>4523.3600000000006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2" t="s">
        <v>3</v>
      </c>
      <c r="C17" s="72"/>
      <c r="D17" s="72"/>
      <c r="E17" s="72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1246.3499999999999</v>
      </c>
      <c r="C19" s="20">
        <f>[1]Лист1!$B$15+ROUND([1]Лист1!$B$15*0.129*1.53,2)+C$38</f>
        <v>1246.3499999999999</v>
      </c>
      <c r="D19" s="20">
        <f>[1]Лист1!$B$15+ROUND([1]Лист1!$B$15*0.129*1.53,2)+D$38</f>
        <v>1246.3499999999999</v>
      </c>
      <c r="E19" s="20">
        <f>[1]Лист1!$B$15+ROUND([1]Лист1!$B$15*0.129*1.53,2)+E$38</f>
        <v>1246.3499999999999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3305.75</v>
      </c>
      <c r="C20" s="20">
        <f>[1]Лист1!$B$16+ROUND([1]Лист1!$B$16*0.129*1.53,2)+C$38</f>
        <v>3305.75</v>
      </c>
      <c r="D20" s="20">
        <f>[1]Лист1!$B$16+ROUND([1]Лист1!$B$16*0.129*1.53,2)+D$38</f>
        <v>3305.75</v>
      </c>
      <c r="E20" s="20">
        <f>[1]Лист1!$B$16+ROUND([1]Лист1!$B$16*0.129*1.53,2)+E$38</f>
        <v>3305.75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3" t="s">
        <v>13</v>
      </c>
      <c r="B22" s="73"/>
      <c r="C22" s="73"/>
      <c r="D22" s="73"/>
      <c r="E22" s="73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3" t="s">
        <v>24</v>
      </c>
      <c r="B26" s="64"/>
      <c r="C26" s="64"/>
      <c r="D26" s="64"/>
      <c r="E26" s="64"/>
      <c r="F26" s="10"/>
      <c r="G26" s="10"/>
      <c r="H26" s="10"/>
      <c r="I26" s="10"/>
    </row>
    <row r="27" spans="1:9" ht="15.75" x14ac:dyDescent="0.25">
      <c r="A27" s="64"/>
      <c r="B27" s="64"/>
      <c r="C27" s="64"/>
      <c r="D27" s="64"/>
      <c r="E27" s="64"/>
      <c r="F27" s="10"/>
      <c r="G27" s="10"/>
      <c r="H27" s="10"/>
      <c r="I27" s="10"/>
    </row>
    <row r="28" spans="1:9" ht="15.75" x14ac:dyDescent="0.25">
      <c r="A28" s="64"/>
      <c r="B28" s="64"/>
      <c r="C28" s="64"/>
      <c r="D28" s="64"/>
      <c r="E28" s="64"/>
      <c r="F28" s="10"/>
      <c r="G28" s="10"/>
      <c r="H28" s="10"/>
      <c r="I28" s="10"/>
    </row>
    <row r="29" spans="1:9" ht="15.75" x14ac:dyDescent="0.25">
      <c r="A29" s="64"/>
      <c r="B29" s="64"/>
      <c r="C29" s="64"/>
      <c r="D29" s="64"/>
      <c r="E29" s="64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8">
        <f>'через сети'!B34:E34</f>
        <v>3.1</v>
      </c>
      <c r="C34" s="69"/>
      <c r="D34" s="69"/>
      <c r="E34" s="70"/>
    </row>
    <row r="35" spans="1:5" ht="30" x14ac:dyDescent="0.25">
      <c r="A35" s="13" t="s">
        <v>16</v>
      </c>
      <c r="B35" s="65">
        <f>'через сети'!B35:E35</f>
        <v>1.1319999999999999</v>
      </c>
      <c r="C35" s="66"/>
      <c r="D35" s="66"/>
      <c r="E35" s="67"/>
    </row>
    <row r="36" spans="1:5" ht="45" customHeight="1" x14ac:dyDescent="0.25">
      <c r="A36" s="13" t="s">
        <v>17</v>
      </c>
      <c r="B36" s="65">
        <f>'через сети'!B36:E36</f>
        <v>0.32400000000000001</v>
      </c>
      <c r="C36" s="66"/>
      <c r="D36" s="66"/>
      <c r="E36" s="67"/>
    </row>
    <row r="37" spans="1:5" ht="33" customHeight="1" thickBot="1" x14ac:dyDescent="0.3">
      <c r="A37" s="14" t="s">
        <v>18</v>
      </c>
      <c r="B37" s="65">
        <f>'через сети'!B37:E37</f>
        <v>1.6419999999999999</v>
      </c>
      <c r="C37" s="66"/>
      <c r="D37" s="66"/>
      <c r="E37" s="67"/>
    </row>
    <row r="38" spans="1:5" ht="15" thickBot="1" x14ac:dyDescent="0.25">
      <c r="A38" s="7" t="s">
        <v>15</v>
      </c>
      <c r="B38" s="15">
        <f>B34</f>
        <v>3.1</v>
      </c>
      <c r="C38" s="15">
        <f>B34</f>
        <v>3.1</v>
      </c>
      <c r="D38" s="15">
        <f>B34</f>
        <v>3.1</v>
      </c>
      <c r="E38" s="16">
        <f>B34</f>
        <v>3.1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2016-10-13T10:38:15Z</dcterms:modified>
</cp:coreProperties>
</file>