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4 апрель 2017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 calcOnSave="0"/>
</workbook>
</file>

<file path=xl/calcChain.xml><?xml version="1.0" encoding="utf-8"?>
<calcChain xmlns="http://schemas.openxmlformats.org/spreadsheetml/2006/main">
  <c r="D38" i="1" l="1"/>
  <c r="B37" i="1"/>
  <c r="B36" i="1"/>
  <c r="B35" i="1"/>
  <c r="B34" i="1"/>
  <c r="E33" i="1"/>
  <c r="D33" i="1"/>
  <c r="C33" i="1"/>
  <c r="B33" i="1"/>
  <c r="E38" i="1" l="1"/>
  <c r="E20" i="1" l="1"/>
  <c r="E19" i="1"/>
  <c r="E13" i="1"/>
  <c r="E12" i="1"/>
  <c r="E11" i="1"/>
  <c r="B38" i="1"/>
  <c r="B20" i="1" l="1"/>
  <c r="B19" i="1"/>
  <c r="B13" i="1"/>
  <c r="B12" i="1"/>
  <c r="B11" i="1"/>
  <c r="D20" i="1" l="1"/>
  <c r="D19" i="1"/>
  <c r="D13" i="1"/>
  <c r="D12" i="1"/>
  <c r="D11" i="1"/>
  <c r="B34" i="3"/>
  <c r="B35" i="3" l="1"/>
  <c r="B37" i="3"/>
  <c r="B36" i="3"/>
  <c r="C38" i="1" l="1"/>
  <c r="E38" i="3"/>
  <c r="D38" i="3"/>
  <c r="C38" i="3"/>
  <c r="B38" i="3"/>
  <c r="C20" i="3" l="1"/>
  <c r="C19" i="3"/>
  <c r="C13" i="3"/>
  <c r="C12" i="3"/>
  <c r="C11" i="3"/>
  <c r="D20" i="3"/>
  <c r="D19" i="3"/>
  <c r="D13" i="3"/>
  <c r="D12" i="3"/>
  <c r="D11" i="3"/>
  <c r="E20" i="3"/>
  <c r="E19" i="3"/>
  <c r="E13" i="3"/>
  <c r="E12" i="3"/>
  <c r="E11" i="3"/>
  <c r="B20" i="3"/>
  <c r="B19" i="3"/>
  <c r="B13" i="3"/>
  <c r="B12" i="3"/>
  <c r="B11" i="3"/>
  <c r="C20" i="1"/>
  <c r="C19" i="1"/>
  <c r="C13" i="1"/>
  <c r="C12" i="1"/>
  <c r="C11" i="1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<sst xmlns="http://schemas.openxmlformats.org/spreadsheetml/2006/main" count="69" uniqueCount="25">
  <si>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</si>
  <si>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</si>
  <si>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</si>
  <si>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</si>
  <si>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</si>
  <si>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</si>
  <si>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</si>
  <si>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</si>
  <si>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</si>
  <si>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</si>
  <si>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</si>
  <si>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</si>
  <si>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</si>
  <si>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</si>
  <si>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</si>
  <si>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</si>
  <si>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</si>
  <si>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</si>
  <si>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</si>
  <si>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</si>
  <si>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</si>
  <si>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</si>
  <si>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</si>
  <si>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</si>
  <si>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670кВт до 10МВт: 8,78% * 1,53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</si>
</sst>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2" fontId="5" fillId="0" borderId="0" xfId="0" applyNumberFormat="1" applyFont="1"/>
    <xf numFmtId="4" fontId="3" fillId="0" borderId="14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/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4%20&#1072;&#1087;&#1088;&#1077;&#1083;&#1100;%202017/20170510_SAMARAEN_PSAMARAE_042017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4%20&#1072;&#1087;&#1088;&#1077;&#1083;&#1100;%202017/&#1056;&#1040;&#1057;&#1063;&#1045;&#1058;%20&#1062;&#1045;&#1053;%20&#1040;&#1087;&#1088;&#1077;&#1083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952,91</v>
          </cell>
        </row>
        <row r="12">
          <cell r="B12" t="str">
            <v>2178,73</v>
          </cell>
        </row>
        <row r="13">
          <cell r="B13" t="str">
            <v>4963,65</v>
          </cell>
        </row>
        <row r="15">
          <cell r="B15" t="str">
            <v>952,91</v>
          </cell>
        </row>
        <row r="16">
          <cell r="B16" t="str">
            <v>3559,19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1042.8800000000001</v>
          </cell>
          <cell r="C5">
            <v>1596.03</v>
          </cell>
          <cell r="D5">
            <v>2391.8000000000002</v>
          </cell>
          <cell r="E5">
            <v>3428.1</v>
          </cell>
        </row>
        <row r="13">
          <cell r="B13">
            <v>3.39</v>
          </cell>
        </row>
        <row r="14">
          <cell r="B14">
            <v>1.232</v>
          </cell>
        </row>
        <row r="15">
          <cell r="B15">
            <v>0.36399999999999999</v>
          </cell>
        </row>
        <row r="16">
          <cell r="B16">
            <v>1.7909999999999999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zoomScale="80" zoomScaleNormal="8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18" customHeight="1" x14ac:dyDescent="0.2">
      <c r="A4" s="9"/>
      <c r="B4" s="9"/>
      <c r="C4" s="9"/>
      <c r="D4" s="30">
        <v>42826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[1]Лист1!$B$11+ROUND([1]Лист1!$B$11*0.0878*1.53,2)+B$38</f>
        <v>2127.1900000000005</v>
      </c>
      <c r="C11" s="24">
        <f>[1]Лист1!$B$11+ROUND([1]Лист1!$B$11*0.0878*1.53,2)+C$38</f>
        <v>2680.34</v>
      </c>
      <c r="D11" s="24">
        <f>[1]Лист1!$B$11+ROUND([1]Лист1!$B$11*0.0878*1.53,2)+D$38</f>
        <v>3476.11</v>
      </c>
      <c r="E11" s="24">
        <f>[1]Лист1!$B$11+ROUND([1]Лист1!$B$11*0.0878*1.53,2)+E$38</f>
        <v>4512.41</v>
      </c>
      <c r="F11" s="11"/>
      <c r="G11" s="11"/>
      <c r="H11" s="25"/>
      <c r="I11" s="11"/>
    </row>
    <row r="12" spans="1:9" ht="15.75" x14ac:dyDescent="0.25">
      <c r="A12" s="13" t="s">
        <v>9</v>
      </c>
      <c r="B12" s="24">
        <f>[1]Лист1!$B$12+ROUND([1]Лист1!$B$12*0.0878*1.53,2)+B$38</f>
        <v>3517.6800000000003</v>
      </c>
      <c r="C12" s="24">
        <f>[1]Лист1!$B$12+ROUND([1]Лист1!$B$12*0.0878*1.53,2)+C$38</f>
        <v>4070.83</v>
      </c>
      <c r="D12" s="24">
        <f>[1]Лист1!$B$12+ROUND([1]Лист1!$B$12*0.0878*1.53,2)+D$38</f>
        <v>4866.6000000000004</v>
      </c>
      <c r="E12" s="24">
        <f>[1]Лист1!$B$12+ROUND([1]Лист1!$B$12*0.0878*1.53,2)+E$38</f>
        <v>5902.9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[1]Лист1!$B$13+ROUND([1]Лист1!$B$13*0.0878*1.53,2)+B$38</f>
        <v>6676.71</v>
      </c>
      <c r="C13" s="24">
        <f>[1]Лист1!$B$13+ROUND([1]Лист1!$B$13*0.0878*1.53,2)+C$38</f>
        <v>7229.86</v>
      </c>
      <c r="D13" s="24">
        <f>[1]Лист1!$B$13+ROUND([1]Лист1!$B$13*0.0878*1.53,2)+D$38</f>
        <v>8025.6299999999992</v>
      </c>
      <c r="E13" s="24">
        <f>[1]Лист1!$B$13+ROUND([1]Лист1!$B$13*0.0878*1.53,2)+E$38</f>
        <v>9061.93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3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[1]Лист1!$B$15+ROUND([1]Лист1!$B$15*0.0878*1.53,2)+B$38</f>
        <v>2127.1900000000005</v>
      </c>
      <c r="C19" s="24">
        <f>[1]Лист1!$B$15+ROUND([1]Лист1!$B$15*0.0878*1.53,2)+C$38</f>
        <v>2680.34</v>
      </c>
      <c r="D19" s="24">
        <f>[1]Лист1!$B$15+ROUND([1]Лист1!$B$15*0.0878*1.53,2)+D$38</f>
        <v>3476.11</v>
      </c>
      <c r="E19" s="24">
        <f>[1]Лист1!$B$15+ROUND([1]Лист1!$B$15*0.0878*1.53,2)+E$38</f>
        <v>4512.41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[1]Лист1!$B$16+ROUND([1]Лист1!$B$16*0.0878*1.53,2)+B$38</f>
        <v>5083.58</v>
      </c>
      <c r="C20" s="24">
        <f>[1]Лист1!$B$16+ROUND([1]Лист1!$B$16*0.0878*1.53,2)+C$38</f>
        <v>5636.73</v>
      </c>
      <c r="D20" s="24">
        <f>[1]Лист1!$B$16+ROUND([1]Лист1!$B$16*0.0878*1.53,2)+D$38</f>
        <v>6432.5</v>
      </c>
      <c r="E20" s="24">
        <f>[1]Лист1!$B$16+ROUND([1]Лист1!$B$16*0.0878*1.53,2)+E$38</f>
        <v>7468.7999999999993</v>
      </c>
      <c r="F20" s="11"/>
      <c r="G20" s="11"/>
      <c r="H20" s="11"/>
      <c r="I20" s="11"/>
    </row>
    <row r="22" spans="1:9" ht="13.5" x14ac:dyDescent="0.25">
      <c r="A22" s="35" t="s">
        <v>13</v>
      </c>
      <c r="B22" s="35"/>
      <c r="C22" s="35"/>
      <c r="D22" s="35"/>
      <c r="E22" s="35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20</v>
      </c>
      <c r="B24" s="20"/>
      <c r="C24" s="20"/>
      <c r="D24" s="20"/>
      <c r="E24" s="20"/>
    </row>
    <row r="26" spans="1:9" ht="15.75" customHeight="1" x14ac:dyDescent="0.2">
      <c r="A26" s="41" t="s">
        <v>24</v>
      </c>
      <c r="B26" s="42"/>
      <c r="C26" s="42"/>
      <c r="D26" s="42"/>
      <c r="E26" s="42"/>
    </row>
    <row r="27" spans="1:9" ht="12.75" customHeight="1" x14ac:dyDescent="0.2">
      <c r="A27" s="42"/>
      <c r="B27" s="42"/>
      <c r="C27" s="42"/>
      <c r="D27" s="42"/>
      <c r="E27" s="42"/>
    </row>
    <row r="28" spans="1:9" ht="15.75" customHeight="1" x14ac:dyDescent="0.2">
      <c r="A28" s="42"/>
      <c r="B28" s="42"/>
      <c r="C28" s="42"/>
      <c r="D28" s="42"/>
      <c r="E28" s="42"/>
    </row>
    <row r="29" spans="1:9" ht="16.5" customHeight="1" x14ac:dyDescent="0.2">
      <c r="A29" s="42"/>
      <c r="B29" s="42"/>
      <c r="C29" s="42"/>
      <c r="D29" s="42"/>
      <c r="E29" s="42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19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6">
        <f>[2]услуги!$B$5</f>
        <v>1042.8800000000001</v>
      </c>
      <c r="C33" s="27">
        <f>[2]услуги!$C$5</f>
        <v>1596.03</v>
      </c>
      <c r="D33" s="27">
        <f>[2]услуги!$D$5</f>
        <v>2391.8000000000002</v>
      </c>
      <c r="E33" s="28">
        <f>[2]услуги!$E$5</f>
        <v>3428.1</v>
      </c>
    </row>
    <row r="34" spans="1:5" ht="150" x14ac:dyDescent="0.25">
      <c r="A34" s="15" t="s">
        <v>21</v>
      </c>
      <c r="B34" s="36">
        <f>[2]услуги!$B$13</f>
        <v>3.39</v>
      </c>
      <c r="C34" s="37"/>
      <c r="D34" s="37"/>
      <c r="E34" s="38"/>
    </row>
    <row r="35" spans="1:5" ht="30" x14ac:dyDescent="0.25">
      <c r="A35" s="15" t="s">
        <v>16</v>
      </c>
      <c r="B35" s="32">
        <f>[2]услуги!$B$14</f>
        <v>1.232</v>
      </c>
      <c r="C35" s="33"/>
      <c r="D35" s="33"/>
      <c r="E35" s="34"/>
    </row>
    <row r="36" spans="1:5" ht="75" x14ac:dyDescent="0.25">
      <c r="A36" s="15" t="s">
        <v>17</v>
      </c>
      <c r="B36" s="32">
        <f>[2]услуги!$B$15</f>
        <v>0.36399999999999999</v>
      </c>
      <c r="C36" s="33"/>
      <c r="D36" s="33"/>
      <c r="E36" s="34"/>
    </row>
    <row r="37" spans="1:5" ht="30.75" thickBot="1" x14ac:dyDescent="0.3">
      <c r="A37" s="16" t="s">
        <v>18</v>
      </c>
      <c r="B37" s="32">
        <f>[2]услуги!$B$16</f>
        <v>1.7909999999999999</v>
      </c>
      <c r="C37" s="33"/>
      <c r="D37" s="33"/>
      <c r="E37" s="34"/>
    </row>
    <row r="38" spans="1:5" ht="15" thickBot="1" x14ac:dyDescent="0.25">
      <c r="A38" s="8" t="s">
        <v>15</v>
      </c>
      <c r="B38" s="17">
        <f>B33+B34</f>
        <v>1046.2700000000002</v>
      </c>
      <c r="C38" s="17">
        <f>C33+B34</f>
        <v>1599.42</v>
      </c>
      <c r="D38" s="17">
        <f>D33+B34</f>
        <v>2395.19</v>
      </c>
      <c r="E38" s="18">
        <f>E33+B34</f>
        <v>3431.49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25" zoomScale="80" zoomScaleNormal="8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24" customHeight="1" x14ac:dyDescent="0.2">
      <c r="A4" s="9"/>
      <c r="B4" s="9"/>
      <c r="C4" s="9"/>
      <c r="D4" s="30">
        <v>42826</v>
      </c>
      <c r="E4" s="9"/>
      <c r="F4" s="9"/>
      <c r="G4" s="9"/>
      <c r="H4" s="9"/>
      <c r="I4" s="9"/>
    </row>
    <row r="5" spans="1:9" ht="15.75" x14ac:dyDescent="0.25">
      <c r="A5" s="14" t="s">
        <v>23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29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29" t="s">
        <v>4</v>
      </c>
      <c r="C10" s="29" t="s">
        <v>5</v>
      </c>
      <c r="D10" s="29" t="s">
        <v>6</v>
      </c>
      <c r="E10" s="29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[1]Лист1!$B$11+ROUND([1]Лист1!$B$11*0.0878*1.53,2)+B$38</f>
        <v>1084.3100000000002</v>
      </c>
      <c r="C11" s="24">
        <f>[1]Лист1!$B$11+ROUND([1]Лист1!$B$11*0.0878*1.53,2)+C$38</f>
        <v>1084.3100000000002</v>
      </c>
      <c r="D11" s="24">
        <f>[1]Лист1!$B$11+ROUND([1]Лист1!$B$11*0.0878*1.53,2)+D$38</f>
        <v>1084.3100000000002</v>
      </c>
      <c r="E11" s="24">
        <f>[1]Лист1!$B$11+ROUND([1]Лист1!$B$11*0.0878*1.53,2)+E$38</f>
        <v>1084.3100000000002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[1]Лист1!$B$12+ROUND([1]Лист1!$B$12*0.0878*1.53,2)+B$38</f>
        <v>2474.7999999999997</v>
      </c>
      <c r="C12" s="24">
        <f>[1]Лист1!$B$12+ROUND([1]Лист1!$B$12*0.0878*1.53,2)+C$38</f>
        <v>2474.7999999999997</v>
      </c>
      <c r="D12" s="24">
        <f>[1]Лист1!$B$12+ROUND([1]Лист1!$B$12*0.0878*1.53,2)+D$38</f>
        <v>2474.7999999999997</v>
      </c>
      <c r="E12" s="24">
        <f>[1]Лист1!$B$12+ROUND([1]Лист1!$B$12*0.0878*1.53,2)+E$38</f>
        <v>2474.7999999999997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[1]Лист1!$B$13+ROUND([1]Лист1!$B$13*0.0878*1.53,2)+B$38</f>
        <v>5633.83</v>
      </c>
      <c r="C13" s="24">
        <f>[1]Лист1!$B$13+ROUND([1]Лист1!$B$13*0.0878*1.53,2)+C$38</f>
        <v>5633.83</v>
      </c>
      <c r="D13" s="24">
        <f>[1]Лист1!$B$13+ROUND([1]Лист1!$B$13*0.0878*1.53,2)+D$38</f>
        <v>5633.83</v>
      </c>
      <c r="E13" s="24">
        <f>[1]Лист1!$B$13+ROUND([1]Лист1!$B$13*0.0878*1.53,2)+E$38</f>
        <v>5633.83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29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29" t="s">
        <v>4</v>
      </c>
      <c r="C18" s="29" t="s">
        <v>5</v>
      </c>
      <c r="D18" s="29" t="s">
        <v>6</v>
      </c>
      <c r="E18" s="29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[1]Лист1!$B$15+ROUND([1]Лист1!$B$15*0.0878*1.53,2)+B$38</f>
        <v>1084.3100000000002</v>
      </c>
      <c r="C19" s="24">
        <f>[1]Лист1!$B$15+ROUND([1]Лист1!$B$15*0.0878*1.53,2)+C$38</f>
        <v>1084.3100000000002</v>
      </c>
      <c r="D19" s="24">
        <f>[1]Лист1!$B$15+ROUND([1]Лист1!$B$15*0.0878*1.53,2)+D$38</f>
        <v>1084.3100000000002</v>
      </c>
      <c r="E19" s="24">
        <f>[1]Лист1!$B$15+ROUND([1]Лист1!$B$15*0.0878*1.53,2)+E$38</f>
        <v>1084.3100000000002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[1]Лист1!$B$16+ROUND([1]Лист1!$B$16*0.0878*1.53,2)+B$38</f>
        <v>4040.7</v>
      </c>
      <c r="C20" s="24">
        <f>[1]Лист1!$B$16+ROUND([1]Лист1!$B$16*0.0878*1.53,2)+C$38</f>
        <v>4040.7</v>
      </c>
      <c r="D20" s="24">
        <f>[1]Лист1!$B$16+ROUND([1]Лист1!$B$16*0.0878*1.53,2)+D$38</f>
        <v>4040.7</v>
      </c>
      <c r="E20" s="24">
        <f>[1]Лист1!$B$16+ROUND([1]Лист1!$B$16*0.0878*1.53,2)+E$38</f>
        <v>4040.7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5" t="s">
        <v>13</v>
      </c>
      <c r="B22" s="35"/>
      <c r="C22" s="35"/>
      <c r="D22" s="35"/>
      <c r="E22" s="35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20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41" t="s">
        <v>24</v>
      </c>
      <c r="B26" s="42"/>
      <c r="C26" s="42"/>
      <c r="D26" s="42"/>
      <c r="E26" s="42"/>
      <c r="F26" s="11"/>
      <c r="G26" s="11"/>
      <c r="H26" s="11"/>
      <c r="I26" s="11"/>
    </row>
    <row r="27" spans="1:9" ht="15.75" x14ac:dyDescent="0.25">
      <c r="A27" s="42"/>
      <c r="B27" s="42"/>
      <c r="C27" s="42"/>
      <c r="D27" s="42"/>
      <c r="E27" s="42"/>
      <c r="F27" s="11"/>
      <c r="G27" s="11"/>
      <c r="H27" s="11"/>
      <c r="I27" s="11"/>
    </row>
    <row r="28" spans="1:9" ht="15.75" x14ac:dyDescent="0.25">
      <c r="A28" s="42"/>
      <c r="B28" s="42"/>
      <c r="C28" s="42"/>
      <c r="D28" s="42"/>
      <c r="E28" s="42"/>
      <c r="F28" s="11"/>
      <c r="G28" s="11"/>
      <c r="H28" s="11"/>
      <c r="I28" s="11"/>
    </row>
    <row r="29" spans="1:9" ht="15.75" x14ac:dyDescent="0.25">
      <c r="A29" s="42"/>
      <c r="B29" s="42"/>
      <c r="C29" s="42"/>
      <c r="D29" s="42"/>
      <c r="E29" s="42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21</v>
      </c>
      <c r="B34" s="43">
        <f>'через сети'!B34:E34</f>
        <v>3.39</v>
      </c>
      <c r="C34" s="44"/>
      <c r="D34" s="44"/>
      <c r="E34" s="45"/>
    </row>
    <row r="35" spans="1:5" ht="30" x14ac:dyDescent="0.25">
      <c r="A35" s="15" t="s">
        <v>16</v>
      </c>
      <c r="B35" s="43">
        <f>'через сети'!B35:E35</f>
        <v>1.232</v>
      </c>
      <c r="C35" s="44"/>
      <c r="D35" s="44"/>
      <c r="E35" s="45"/>
    </row>
    <row r="36" spans="1:5" ht="75" x14ac:dyDescent="0.25">
      <c r="A36" s="15" t="s">
        <v>17</v>
      </c>
      <c r="B36" s="43">
        <f>'через сети'!B36:E36</f>
        <v>0.36399999999999999</v>
      </c>
      <c r="C36" s="44"/>
      <c r="D36" s="44"/>
      <c r="E36" s="45"/>
    </row>
    <row r="37" spans="1:5" ht="30.75" thickBot="1" x14ac:dyDescent="0.3">
      <c r="A37" s="16" t="s">
        <v>18</v>
      </c>
      <c r="B37" s="46">
        <f>'через сети'!B37:E37</f>
        <v>1.7909999999999999</v>
      </c>
      <c r="C37" s="47"/>
      <c r="D37" s="47"/>
      <c r="E37" s="48"/>
    </row>
    <row r="38" spans="1:5" ht="15" thickBot="1" x14ac:dyDescent="0.25">
      <c r="A38" s="8" t="s">
        <v>15</v>
      </c>
      <c r="B38" s="17">
        <f>B34</f>
        <v>3.39</v>
      </c>
      <c r="C38" s="17">
        <f>B34</f>
        <v>3.39</v>
      </c>
      <c r="D38" s="17">
        <f>B34</f>
        <v>3.39</v>
      </c>
      <c r="E38" s="19">
        <f>B34</f>
        <v>3.39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2017-05-12T10:15:00Z</dcterms:modified>
</cp:coreProperties>
</file>