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8\03 март 2018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 calcOnSave="0"/>
</workbook>
</file>

<file path=xl/calcChain.xml><?xml version="1.0" encoding="utf-8"?>
<calcChain xmlns="http://schemas.openxmlformats.org/spreadsheetml/2006/main">
  <c r="B37" i="1" l="1"/>
  <c r="B36" i="1"/>
  <c r="B35" i="1"/>
  <c r="B34" i="1"/>
  <c r="E33" i="1"/>
  <c r="D33" i="1"/>
  <c r="C33" i="1"/>
  <c r="B33" i="1"/>
  <c r="E38" i="1" l="1"/>
  <c r="E11" i="1" l="1"/>
  <c r="E20" i="1"/>
  <c r="E19" i="1"/>
  <c r="E13" i="1"/>
  <c r="E12" i="1"/>
  <c r="D38" i="1"/>
  <c r="D20" i="1" l="1"/>
  <c r="D19" i="1"/>
  <c r="D12" i="1"/>
  <c r="D11" i="1"/>
  <c r="D13" i="1"/>
  <c r="C38" i="1"/>
  <c r="C20" i="1" l="1"/>
  <c r="C13" i="1"/>
  <c r="C11" i="1"/>
  <c r="C19" i="1"/>
  <c r="C12" i="1"/>
  <c r="B38" i="1"/>
  <c r="B20" i="1" l="1"/>
  <c r="B19" i="1"/>
  <c r="B13" i="1"/>
  <c r="B12" i="1"/>
  <c r="B11" i="1"/>
  <c r="B34" i="3"/>
  <c r="B36" i="3" l="1"/>
  <c r="B37" i="3"/>
  <c r="B35" i="3"/>
  <c r="E38" i="3" l="1"/>
  <c r="D38" i="3"/>
  <c r="C38" i="3"/>
  <c r="B38" i="3"/>
  <c r="B20" i="3" l="1"/>
  <c r="B19" i="3"/>
  <c r="B13" i="3"/>
  <c r="B12" i="3"/>
  <c r="B11" i="3"/>
  <c r="C19" i="3"/>
  <c r="C13" i="3"/>
  <c r="C11" i="3"/>
  <c r="C20" i="3"/>
  <c r="C12" i="3"/>
  <c r="D20" i="3"/>
  <c r="D13" i="3"/>
  <c r="D12" i="3"/>
  <c r="D19" i="3"/>
  <c r="D11" i="3"/>
  <c r="E20" i="3"/>
  <c r="E19" i="3"/>
  <c r="E13" i="3"/>
  <c r="E12" i="3"/>
  <c r="E11" i="3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<sst xmlns="http://schemas.openxmlformats.org/spreadsheetml/2006/main" count="69" uniqueCount="25">
  <si>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</si>
  <si>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</si>
  <si>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</si>
  <si>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</si>
  <si>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</si>
  <si>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</si>
  <si>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</si>
  <si>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</si>
  <si>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</si>
  <si>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</si>
  <si>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</si>
  <si>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</si>
  <si>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</si>
  <si>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</si>
  <si>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</si>
  <si>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</si>
  <si>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</si>
  <si>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</si>
  <si>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</si>
  <si>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</si>
  <si>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</si>
  <si>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</si>
  <si>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</si>
  <si>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Услуги АО "СО ЕЭС"</t>
  </si>
  <si>
    <t>Формула расчета сбытовой надбавки для потребителей ПАО 'Самараэнерго' с максимальной мощностью электроустановок не менее 10МВт: 5,14% * 1,18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</si>
</sst>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7" fillId="0" borderId="0" xfId="0" applyFont="1"/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4" fontId="3" fillId="0" borderId="1" xfId="0" applyNumberFormat="1" applyFont="1" applyBorder="1"/>
    <xf numFmtId="4" fontId="3" fillId="0" borderId="1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17" fontId="5" fillId="0" borderId="0" xfId="0" applyNumberFormat="1" applyFont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8/03%20&#1084;&#1072;&#1088;&#1090;%202018/20180410_SAMARAEN_PSAMARAE_032018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8/03%20&#1084;&#1072;&#1088;&#1090;%202018/&#1056;&#1040;&#1057;&#1063;&#1045;&#1058;%20&#1062;&#1045;&#1053;%20&#1052;&#1072;&#1088;&#1090;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887,47</v>
          </cell>
        </row>
        <row r="12">
          <cell r="B12" t="str">
            <v>2106,06</v>
          </cell>
        </row>
        <row r="13">
          <cell r="B13" t="str">
            <v>5051,9</v>
          </cell>
        </row>
        <row r="15">
          <cell r="B15" t="str">
            <v>887,47</v>
          </cell>
        </row>
        <row r="16">
          <cell r="B16" t="str">
            <v>3612,41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1087.94</v>
          </cell>
          <cell r="C5">
            <v>1667.77</v>
          </cell>
          <cell r="D5">
            <v>2498.0500000000002</v>
          </cell>
          <cell r="E5">
            <v>3554.35</v>
          </cell>
        </row>
        <row r="13">
          <cell r="B13">
            <v>2.66</v>
          </cell>
        </row>
        <row r="14">
          <cell r="B14">
            <v>1.0009999999999999</v>
          </cell>
        </row>
        <row r="15">
          <cell r="B15">
            <v>0.309</v>
          </cell>
        </row>
        <row r="16">
          <cell r="B16">
            <v>1.347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38"/>
  <sheetViews>
    <sheetView tabSelected="1" topLeftCell="A26" zoomScale="80" zoomScaleNormal="80" workbookViewId="0">
      <selection activeCell="E38" sqref="E38"/>
    </sheetView>
  </sheetViews>
  <sheetFormatPr defaultRowHeight="12.75" x14ac:dyDescent="0.2"/>
  <cols>
    <col min="1" max="1" width="15.42578125" customWidth="1"/>
    <col min="2" max="2" width="11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x14ac:dyDescent="0.2">
      <c r="A2" s="36"/>
      <c r="B2" s="36"/>
      <c r="C2" s="36"/>
      <c r="D2" s="36"/>
      <c r="E2" s="36"/>
      <c r="F2" s="36"/>
      <c r="G2" s="36"/>
      <c r="H2" s="36"/>
      <c r="I2" s="36"/>
    </row>
    <row r="3" spans="1:9" x14ac:dyDescent="0.2">
      <c r="A3" s="36"/>
      <c r="B3" s="36"/>
      <c r="C3" s="36"/>
      <c r="D3" s="36"/>
      <c r="E3" s="36"/>
      <c r="F3" s="36"/>
      <c r="G3" s="36"/>
      <c r="H3" s="36"/>
      <c r="I3" s="36"/>
    </row>
    <row r="4" spans="1:9" ht="18" customHeight="1" x14ac:dyDescent="0.2">
      <c r="A4" s="9"/>
      <c r="B4" s="9"/>
      <c r="C4" s="9"/>
      <c r="D4" s="28">
        <v>43160</v>
      </c>
      <c r="E4" s="9"/>
      <c r="F4" s="9"/>
      <c r="G4" s="9"/>
      <c r="H4" s="9"/>
      <c r="I4" s="9"/>
    </row>
    <row r="5" spans="1:9" ht="15.75" x14ac:dyDescent="0.25">
      <c r="A5" s="14" t="s">
        <v>21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12" t="s">
        <v>2</v>
      </c>
      <c r="B9" s="37" t="s">
        <v>3</v>
      </c>
      <c r="C9" s="37"/>
      <c r="D9" s="37"/>
      <c r="E9" s="37"/>
      <c r="F9" s="11"/>
      <c r="G9" s="11"/>
      <c r="H9" s="11"/>
      <c r="I9" s="11"/>
    </row>
    <row r="10" spans="1:9" ht="15.75" x14ac:dyDescent="0.2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[1]Лист1!$B$11+ROUND([1]Лист1!$B$11*0.0514*1.18,2)+B$38</f>
        <v>2031.9</v>
      </c>
      <c r="C11" s="24">
        <f>[1]Лист1!$B$11+ROUND([1]Лист1!$B$11*0.0514*1.18,2)+C$38</f>
        <v>2611.73</v>
      </c>
      <c r="D11" s="24">
        <f>[1]Лист1!$B$11+ROUND([1]Лист1!$B$11*0.0514*1.18,2)+D$38</f>
        <v>3442.01</v>
      </c>
      <c r="E11" s="24">
        <f>[1]Лист1!$B$11+ROUND([1]Лист1!$B$11*0.0514*1.18,2)+E$38</f>
        <v>4498.3099999999995</v>
      </c>
      <c r="F11" s="11"/>
      <c r="G11" s="11"/>
      <c r="H11" s="11"/>
      <c r="I11" s="11"/>
    </row>
    <row r="12" spans="1:9" ht="15.75" x14ac:dyDescent="0.25">
      <c r="A12" s="13" t="s">
        <v>9</v>
      </c>
      <c r="B12" s="24">
        <f>[1]Лист1!$B$12+ROUND([1]Лист1!$B$12*0.0514*1.18,2)+B$38</f>
        <v>3324.3999999999996</v>
      </c>
      <c r="C12" s="24">
        <f>[1]Лист1!$B$12+ROUND([1]Лист1!$B$12*0.0514*1.18,2)+C$38</f>
        <v>3904.2299999999996</v>
      </c>
      <c r="D12" s="24">
        <f>[1]Лист1!$B$12+ROUND([1]Лист1!$B$12*0.0514*1.18,2)+D$38</f>
        <v>4734.51</v>
      </c>
      <c r="E12" s="24">
        <f>[1]Лист1!$B$12+ROUND([1]Лист1!$B$12*0.0514*1.18,2)+E$38</f>
        <v>5790.8099999999995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[1]Лист1!$B$13+ROUND([1]Лист1!$B$13*0.0514*1.18,2)+B$38</f>
        <v>6448.91</v>
      </c>
      <c r="C13" s="24">
        <f>[1]Лист1!$B$13+ROUND([1]Лист1!$B$13*0.0514*1.18,2)+C$38</f>
        <v>7028.74</v>
      </c>
      <c r="D13" s="24">
        <f>[1]Лист1!$B$13+ROUND([1]Лист1!$B$13*0.0514*1.18,2)+D$38</f>
        <v>7859.0199999999995</v>
      </c>
      <c r="E13" s="24">
        <f>[1]Лист1!$B$13+ROUND([1]Лист1!$B$13*0.0514*1.18,2)+E$38</f>
        <v>8915.32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12" t="s">
        <v>2</v>
      </c>
      <c r="B17" s="37" t="s">
        <v>3</v>
      </c>
      <c r="C17" s="37"/>
      <c r="D17" s="37"/>
      <c r="E17" s="37"/>
      <c r="F17" s="11"/>
      <c r="G17" s="11"/>
      <c r="H17" s="11"/>
      <c r="I17" s="11"/>
    </row>
    <row r="18" spans="1:9" ht="15.75" x14ac:dyDescent="0.2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[1]Лист1!$B$15+ROUND([1]Лист1!$B$15*0.0514*1.18,2)+B$38</f>
        <v>2031.9</v>
      </c>
      <c r="C19" s="24">
        <f>[1]Лист1!$B$15+ROUND([1]Лист1!$B$15*0.0514*1.18,2)+C$38</f>
        <v>2611.73</v>
      </c>
      <c r="D19" s="24">
        <f>[1]Лист1!$B$15+ROUND([1]Лист1!$B$15*0.0514*1.18,2)+D$38</f>
        <v>3442.01</v>
      </c>
      <c r="E19" s="24">
        <f>[1]Лист1!$B$15+ROUND([1]Лист1!$B$15*0.0514*1.18,2)+E$38</f>
        <v>4498.3099999999995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[1]Лист1!$B$16+ROUND([1]Лист1!$B$16*0.0514*1.18,2)+B$38</f>
        <v>4922.1099999999997</v>
      </c>
      <c r="C20" s="24">
        <f>[1]Лист1!$B$16+ROUND([1]Лист1!$B$16*0.0514*1.18,2)+C$38</f>
        <v>5501.94</v>
      </c>
      <c r="D20" s="24">
        <f>[1]Лист1!$B$16+ROUND([1]Лист1!$B$16*0.0514*1.18,2)+D$38</f>
        <v>6332.2199999999993</v>
      </c>
      <c r="E20" s="24">
        <f>[1]Лист1!$B$16+ROUND([1]Лист1!$B$16*0.0514*1.18,2)+E$38</f>
        <v>7388.5199999999995</v>
      </c>
      <c r="F20" s="11"/>
      <c r="G20" s="11"/>
      <c r="H20" s="11"/>
      <c r="I20" s="11"/>
    </row>
    <row r="22" spans="1:9" ht="13.5" x14ac:dyDescent="0.25">
      <c r="A22" s="32" t="s">
        <v>13</v>
      </c>
      <c r="B22" s="32"/>
      <c r="C22" s="32"/>
      <c r="D22" s="32"/>
      <c r="E22" s="32"/>
    </row>
    <row r="23" spans="1:9" ht="13.5" x14ac:dyDescent="0.25">
      <c r="A23" s="20"/>
      <c r="B23" s="20"/>
      <c r="C23" s="20"/>
      <c r="D23" s="20"/>
      <c r="E23" s="20"/>
    </row>
    <row r="24" spans="1:9" ht="15.75" x14ac:dyDescent="0.25">
      <c r="A24" s="22" t="s">
        <v>19</v>
      </c>
      <c r="B24" s="20"/>
      <c r="C24" s="20"/>
      <c r="D24" s="20"/>
      <c r="E24" s="20"/>
    </row>
    <row r="26" spans="1:9" ht="15.75" customHeight="1" x14ac:dyDescent="0.2">
      <c r="A26" s="38" t="s">
        <v>24</v>
      </c>
      <c r="B26" s="39"/>
      <c r="C26" s="39"/>
      <c r="D26" s="39"/>
      <c r="E26" s="39"/>
    </row>
    <row r="27" spans="1:9" ht="12.75" customHeight="1" x14ac:dyDescent="0.2">
      <c r="A27" s="39"/>
      <c r="B27" s="39"/>
      <c r="C27" s="39"/>
      <c r="D27" s="39"/>
      <c r="E27" s="39"/>
    </row>
    <row r="28" spans="1:9" ht="15.75" customHeight="1" x14ac:dyDescent="0.2">
      <c r="A28" s="39"/>
      <c r="B28" s="39"/>
      <c r="C28" s="39"/>
      <c r="D28" s="39"/>
      <c r="E28" s="39"/>
    </row>
    <row r="29" spans="1:9" ht="16.5" customHeight="1" x14ac:dyDescent="0.2">
      <c r="A29" s="39"/>
      <c r="B29" s="39"/>
      <c r="C29" s="39"/>
      <c r="D29" s="39"/>
      <c r="E29" s="39"/>
    </row>
    <row r="30" spans="1:9" ht="12" customHeight="1" x14ac:dyDescent="0.2">
      <c r="A30" s="21"/>
      <c r="B30" s="21"/>
      <c r="C30" s="21"/>
      <c r="D30" s="21"/>
      <c r="E30" s="21"/>
    </row>
    <row r="31" spans="1:9" ht="15.75" thickBot="1" x14ac:dyDescent="0.3">
      <c r="A31" s="1" t="s">
        <v>18</v>
      </c>
      <c r="B31" s="2"/>
      <c r="C31" s="2"/>
      <c r="D31" s="2"/>
      <c r="E31" s="2"/>
    </row>
    <row r="32" spans="1:9" ht="15.75" thickBot="1" x14ac:dyDescent="0.3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90" customHeight="1" x14ac:dyDescent="0.25">
      <c r="A33" s="7" t="s">
        <v>14</v>
      </c>
      <c r="B33" s="25">
        <f>[2]услуги!$B$5</f>
        <v>1087.94</v>
      </c>
      <c r="C33" s="26">
        <f>[2]услуги!$C$5</f>
        <v>1667.77</v>
      </c>
      <c r="D33" s="26">
        <f>[2]услуги!$D$5</f>
        <v>2498.0500000000002</v>
      </c>
      <c r="E33" s="27">
        <f>[2]услуги!$E$5</f>
        <v>3554.35</v>
      </c>
    </row>
    <row r="34" spans="1:5" ht="150" x14ac:dyDescent="0.25">
      <c r="A34" s="15" t="s">
        <v>20</v>
      </c>
      <c r="B34" s="33">
        <f>[2]услуги!$B$13</f>
        <v>2.66</v>
      </c>
      <c r="C34" s="34"/>
      <c r="D34" s="34"/>
      <c r="E34" s="35"/>
    </row>
    <row r="35" spans="1:5" ht="30" x14ac:dyDescent="0.25">
      <c r="A35" s="15" t="s">
        <v>16</v>
      </c>
      <c r="B35" s="29">
        <f>[2]услуги!$B$14</f>
        <v>1.0009999999999999</v>
      </c>
      <c r="C35" s="30"/>
      <c r="D35" s="30"/>
      <c r="E35" s="31"/>
    </row>
    <row r="36" spans="1:5" ht="75" x14ac:dyDescent="0.25">
      <c r="A36" s="15" t="s">
        <v>17</v>
      </c>
      <c r="B36" s="29">
        <f>[2]услуги!$B$15</f>
        <v>0.309</v>
      </c>
      <c r="C36" s="30"/>
      <c r="D36" s="30"/>
      <c r="E36" s="31"/>
    </row>
    <row r="37" spans="1:5" ht="30.75" thickBot="1" x14ac:dyDescent="0.3">
      <c r="A37" s="16" t="s">
        <v>23</v>
      </c>
      <c r="B37" s="29">
        <f>[2]услуги!$B$16</f>
        <v>1.347</v>
      </c>
      <c r="C37" s="30"/>
      <c r="D37" s="30"/>
      <c r="E37" s="31"/>
    </row>
    <row r="38" spans="1:5" ht="15" thickBot="1" x14ac:dyDescent="0.25">
      <c r="A38" s="8" t="s">
        <v>15</v>
      </c>
      <c r="B38" s="17">
        <f>B33+B34</f>
        <v>1090.6000000000001</v>
      </c>
      <c r="C38" s="17">
        <f>C33+B34</f>
        <v>1670.43</v>
      </c>
      <c r="D38" s="17">
        <f>D33+B34</f>
        <v>2500.71</v>
      </c>
      <c r="E38" s="18">
        <f>E33+B34</f>
        <v>3557.0099999999998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38"/>
  <sheetViews>
    <sheetView topLeftCell="A19" zoomScale="80" zoomScaleNormal="80" workbookViewId="0">
      <selection activeCell="B12" sqref="B12"/>
    </sheetView>
  </sheetViews>
  <sheetFormatPr defaultRowHeight="12.75" x14ac:dyDescent="0.2"/>
  <cols>
    <col min="1" max="1" width="15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x14ac:dyDescent="0.2">
      <c r="A2" s="36"/>
      <c r="B2" s="36"/>
      <c r="C2" s="36"/>
      <c r="D2" s="36"/>
      <c r="E2" s="36"/>
      <c r="F2" s="36"/>
      <c r="G2" s="36"/>
      <c r="H2" s="36"/>
      <c r="I2" s="36"/>
    </row>
    <row r="3" spans="1:9" x14ac:dyDescent="0.2">
      <c r="A3" s="36"/>
      <c r="B3" s="36"/>
      <c r="C3" s="36"/>
      <c r="D3" s="36"/>
      <c r="E3" s="36"/>
      <c r="F3" s="36"/>
      <c r="G3" s="36"/>
      <c r="H3" s="36"/>
      <c r="I3" s="36"/>
    </row>
    <row r="4" spans="1:9" ht="24" customHeight="1" x14ac:dyDescent="0.2">
      <c r="A4" s="9"/>
      <c r="B4" s="9"/>
      <c r="C4" s="9"/>
      <c r="D4" s="28">
        <v>43160</v>
      </c>
      <c r="E4" s="9"/>
      <c r="F4" s="9"/>
      <c r="G4" s="9"/>
      <c r="H4" s="9"/>
      <c r="I4" s="9"/>
    </row>
    <row r="5" spans="1:9" ht="15.75" x14ac:dyDescent="0.25">
      <c r="A5" s="14" t="s">
        <v>22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12" t="s">
        <v>2</v>
      </c>
      <c r="B9" s="37" t="s">
        <v>3</v>
      </c>
      <c r="C9" s="37"/>
      <c r="D9" s="37"/>
      <c r="E9" s="37"/>
      <c r="F9" s="11"/>
      <c r="G9" s="11"/>
      <c r="H9" s="11"/>
      <c r="I9" s="11"/>
    </row>
    <row r="10" spans="1:9" ht="15.75" x14ac:dyDescent="0.2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[1]Лист1!$B$11+ROUND([1]Лист1!$B$11*0.0514*1.18,2)+B$38</f>
        <v>943.96</v>
      </c>
      <c r="C11" s="24">
        <f>[1]Лист1!$B$11+ROUND([1]Лист1!$B$11*0.0514*1.18,2)+C$38</f>
        <v>943.96</v>
      </c>
      <c r="D11" s="24">
        <f>[1]Лист1!$B$11+ROUND([1]Лист1!$B$11*0.0514*1.18,2)+D$38</f>
        <v>943.96</v>
      </c>
      <c r="E11" s="24">
        <f>[1]Лист1!$B$11+ROUND([1]Лист1!$B$11*0.0514*1.18,2)+E$38</f>
        <v>943.96</v>
      </c>
      <c r="F11" s="11"/>
      <c r="G11" s="11"/>
      <c r="H11" s="11"/>
      <c r="I11" s="11"/>
    </row>
    <row r="12" spans="1:9" ht="15.75" x14ac:dyDescent="0.25">
      <c r="A12" s="13" t="s">
        <v>9</v>
      </c>
      <c r="B12" s="24">
        <f>[1]Лист1!$B$12+ROUND([1]Лист1!$B$12*0.0514*1.18,2)+B$38</f>
        <v>2236.4599999999996</v>
      </c>
      <c r="C12" s="24">
        <f>[1]Лист1!$B$12+ROUND([1]Лист1!$B$12*0.0514*1.18,2)+C$38</f>
        <v>2236.4599999999996</v>
      </c>
      <c r="D12" s="24">
        <f>[1]Лист1!$B$12+ROUND([1]Лист1!$B$12*0.0514*1.18,2)+D$38</f>
        <v>2236.4599999999996</v>
      </c>
      <c r="E12" s="24">
        <f>[1]Лист1!$B$12+ROUND([1]Лист1!$B$12*0.0514*1.18,2)+E$38</f>
        <v>2236.4599999999996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[1]Лист1!$B$13+ROUND([1]Лист1!$B$13*0.0514*1.18,2)+B$38</f>
        <v>5360.9699999999993</v>
      </c>
      <c r="C13" s="24">
        <f>[1]Лист1!$B$13+ROUND([1]Лист1!$B$13*0.0514*1.18,2)+C$38</f>
        <v>5360.9699999999993</v>
      </c>
      <c r="D13" s="24">
        <f>[1]Лист1!$B$13+ROUND([1]Лист1!$B$13*0.0514*1.18,2)+D$38</f>
        <v>5360.9699999999993</v>
      </c>
      <c r="E13" s="24">
        <f>[1]Лист1!$B$13+ROUND([1]Лист1!$B$13*0.0514*1.18,2)+E$38</f>
        <v>5360.9699999999993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12" t="s">
        <v>2</v>
      </c>
      <c r="B17" s="37" t="s">
        <v>3</v>
      </c>
      <c r="C17" s="37"/>
      <c r="D17" s="37"/>
      <c r="E17" s="37"/>
      <c r="F17" s="11"/>
      <c r="G17" s="11"/>
      <c r="H17" s="11"/>
      <c r="I17" s="11"/>
    </row>
    <row r="18" spans="1:9" ht="15.75" x14ac:dyDescent="0.2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[1]Лист1!$B$15+ROUND([1]Лист1!$B$15*0.0514*1.18,2)+B$38</f>
        <v>943.96</v>
      </c>
      <c r="C19" s="24">
        <f>[1]Лист1!$B$15+ROUND([1]Лист1!$B$15*0.0514*1.18,2)+C$38</f>
        <v>943.96</v>
      </c>
      <c r="D19" s="24">
        <f>[1]Лист1!$B$15+ROUND([1]Лист1!$B$15*0.0514*1.18,2)+D$38</f>
        <v>943.96</v>
      </c>
      <c r="E19" s="24">
        <f>[1]Лист1!$B$15+ROUND([1]Лист1!$B$15*0.0514*1.18,2)+E$38</f>
        <v>943.96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[1]Лист1!$B$16+ROUND([1]Лист1!$B$16*0.0514*1.18,2)+B$38</f>
        <v>3834.1699999999996</v>
      </c>
      <c r="C20" s="24">
        <f>[1]Лист1!$B$16+ROUND([1]Лист1!$B$16*0.0514*1.18,2)+C$38</f>
        <v>3834.1699999999996</v>
      </c>
      <c r="D20" s="24">
        <f>[1]Лист1!$B$16+ROUND([1]Лист1!$B$16*0.0514*1.18,2)+D$38</f>
        <v>3834.1699999999996</v>
      </c>
      <c r="E20" s="24">
        <f>[1]Лист1!$B$16+ROUND([1]Лист1!$B$16*0.0514*1.18,2)+E$38</f>
        <v>3834.1699999999996</v>
      </c>
      <c r="F20" s="11"/>
      <c r="G20" s="11"/>
      <c r="H20" s="11"/>
      <c r="I20" s="11"/>
    </row>
    <row r="21" spans="1:9" ht="15.75" x14ac:dyDescent="0.25">
      <c r="F21" s="11"/>
      <c r="G21" s="11"/>
      <c r="H21" s="11"/>
      <c r="I21" s="11"/>
    </row>
    <row r="22" spans="1:9" ht="15.75" x14ac:dyDescent="0.25">
      <c r="A22" s="32" t="s">
        <v>13</v>
      </c>
      <c r="B22" s="32"/>
      <c r="C22" s="32"/>
      <c r="D22" s="32"/>
      <c r="E22" s="32"/>
      <c r="F22" s="11"/>
      <c r="G22" s="11"/>
      <c r="H22" s="11"/>
      <c r="I22" s="11"/>
    </row>
    <row r="23" spans="1:9" ht="15.75" x14ac:dyDescent="0.25">
      <c r="A23" s="20"/>
      <c r="B23" s="20"/>
      <c r="C23" s="20"/>
      <c r="D23" s="20"/>
      <c r="E23" s="20"/>
      <c r="F23" s="11"/>
      <c r="G23" s="11"/>
      <c r="H23" s="11"/>
      <c r="I23" s="11"/>
    </row>
    <row r="24" spans="1:9" ht="15.75" x14ac:dyDescent="0.25">
      <c r="A24" s="22" t="s">
        <v>19</v>
      </c>
      <c r="B24" s="20"/>
      <c r="C24" s="20"/>
      <c r="D24" s="20"/>
      <c r="E24" s="20"/>
      <c r="F24" s="11"/>
      <c r="G24" s="11"/>
      <c r="H24" s="11"/>
      <c r="I24" s="11"/>
    </row>
    <row r="25" spans="1:9" ht="15.75" x14ac:dyDescent="0.25">
      <c r="F25" s="11"/>
      <c r="G25" s="11"/>
      <c r="H25" s="11"/>
      <c r="I25" s="11"/>
    </row>
    <row r="26" spans="1:9" ht="15.75" customHeight="1" x14ac:dyDescent="0.25">
      <c r="A26" s="38" t="s">
        <v>24</v>
      </c>
      <c r="B26" s="39"/>
      <c r="C26" s="39"/>
      <c r="D26" s="39"/>
      <c r="E26" s="39"/>
      <c r="F26" s="11"/>
      <c r="G26" s="11"/>
      <c r="H26" s="11"/>
      <c r="I26" s="11"/>
    </row>
    <row r="27" spans="1:9" ht="15.75" x14ac:dyDescent="0.25">
      <c r="A27" s="39"/>
      <c r="B27" s="39"/>
      <c r="C27" s="39"/>
      <c r="D27" s="39"/>
      <c r="E27" s="39"/>
      <c r="F27" s="11"/>
      <c r="G27" s="11"/>
      <c r="H27" s="11"/>
      <c r="I27" s="11"/>
    </row>
    <row r="28" spans="1:9" ht="15.75" x14ac:dyDescent="0.25">
      <c r="A28" s="39"/>
      <c r="B28" s="39"/>
      <c r="C28" s="39"/>
      <c r="D28" s="39"/>
      <c r="E28" s="39"/>
      <c r="F28" s="11"/>
      <c r="G28" s="11"/>
      <c r="H28" s="11"/>
      <c r="I28" s="11"/>
    </row>
    <row r="29" spans="1:9" ht="15.75" x14ac:dyDescent="0.25">
      <c r="A29" s="39"/>
      <c r="B29" s="39"/>
      <c r="C29" s="39"/>
      <c r="D29" s="39"/>
      <c r="E29" s="39"/>
      <c r="F29" s="11"/>
      <c r="G29" s="11"/>
      <c r="H29" s="11"/>
      <c r="I29" s="11"/>
    </row>
    <row r="30" spans="1:9" ht="15.75" x14ac:dyDescent="0.25">
      <c r="A30" s="23"/>
      <c r="B30" s="23"/>
      <c r="C30" s="23"/>
      <c r="D30" s="23"/>
      <c r="E30" s="23"/>
      <c r="F30" s="11"/>
      <c r="G30" s="11"/>
      <c r="H30" s="11"/>
      <c r="I30" s="11"/>
    </row>
    <row r="31" spans="1:9" ht="15" x14ac:dyDescent="0.2">
      <c r="A31" s="21"/>
      <c r="B31" s="21"/>
      <c r="C31" s="21"/>
      <c r="D31" s="21"/>
      <c r="E31" s="21"/>
    </row>
    <row r="32" spans="1:9" ht="15.75" thickBot="1" x14ac:dyDescent="0.3">
      <c r="A32" s="1" t="s">
        <v>18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50" x14ac:dyDescent="0.25">
      <c r="A34" s="15" t="s">
        <v>20</v>
      </c>
      <c r="B34" s="40">
        <f>'через сети'!B34:E34</f>
        <v>2.66</v>
      </c>
      <c r="C34" s="41"/>
      <c r="D34" s="41"/>
      <c r="E34" s="42"/>
    </row>
    <row r="35" spans="1:5" ht="30" x14ac:dyDescent="0.25">
      <c r="A35" s="15" t="s">
        <v>16</v>
      </c>
      <c r="B35" s="40">
        <f>'через сети'!B35:E35</f>
        <v>1.0009999999999999</v>
      </c>
      <c r="C35" s="41"/>
      <c r="D35" s="41"/>
      <c r="E35" s="42"/>
    </row>
    <row r="36" spans="1:5" ht="75" x14ac:dyDescent="0.25">
      <c r="A36" s="15" t="s">
        <v>17</v>
      </c>
      <c r="B36" s="40">
        <f>'через сети'!B36:E36</f>
        <v>0.309</v>
      </c>
      <c r="C36" s="41"/>
      <c r="D36" s="41"/>
      <c r="E36" s="42"/>
    </row>
    <row r="37" spans="1:5" ht="30.75" thickBot="1" x14ac:dyDescent="0.3">
      <c r="A37" s="16" t="s">
        <v>23</v>
      </c>
      <c r="B37" s="40">
        <f>'через сети'!B37:E37</f>
        <v>1.347</v>
      </c>
      <c r="C37" s="41"/>
      <c r="D37" s="41"/>
      <c r="E37" s="42"/>
    </row>
    <row r="38" spans="1:5" ht="15" thickBot="1" x14ac:dyDescent="0.25">
      <c r="A38" s="8" t="s">
        <v>15</v>
      </c>
      <c r="B38" s="17">
        <f>B34</f>
        <v>2.66</v>
      </c>
      <c r="C38" s="17">
        <f>B34</f>
        <v>2.66</v>
      </c>
      <c r="D38" s="17">
        <f>B34</f>
        <v>2.66</v>
      </c>
      <c r="E38" s="19">
        <f>B34</f>
        <v>2.66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2018-04-12T09:44:39Z</dcterms:modified>
</cp:coreProperties>
</file>