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210" activeTab="0"/>
  </bookViews>
  <sheets>
    <sheet name="2 категория январь 2012" sheetId="1" r:id="rId1"/>
  </sheets>
  <externalReferences>
    <externalReference r:id="rId4"/>
  </externalReferences>
  <definedNames>
    <definedName name="_xlnm.Print_Area" localSheetId="0">'2 категория январь 2012'!$A$1:$AE$24</definedName>
  </definedNames>
  <calcPr fullCalcOnLoad="1"/>
</workbook>
</file>

<file path=xl/sharedStrings.xml><?xml version="1.0" encoding="utf-8"?>
<sst xmlns="http://schemas.openxmlformats.org/spreadsheetml/2006/main" count="106" uniqueCount="30">
  <si>
    <t>Нерегулируемые цены на январь 2012 год (без НДС)</t>
  </si>
  <si>
    <t>2 ЦЕНОВАЯ КАТЕГОРИЯ. 3 зоны суток. (По зонам суток).</t>
  </si>
  <si>
    <t>2 ЦЕНОВАЯ КАТЕГОРИЯ. 3 зоны суток. (По зонам суток с шин).</t>
  </si>
  <si>
    <t>2 ЦЕНОВАЯ КАТЕГОРИЯ. 2 зоны суток (По зонам суток).</t>
  </si>
  <si>
    <t>2 ЦЕНОВАЯ КАТЕГОРИЯ. 2 зоны суток (По зонам суток с шин).</t>
  </si>
  <si>
    <t>по зонам суток</t>
  </si>
  <si>
    <t>ВН</t>
  </si>
  <si>
    <t>СН1</t>
  </si>
  <si>
    <t>СН2</t>
  </si>
  <si>
    <t>НН</t>
  </si>
  <si>
    <t>по зонам суток с шин</t>
  </si>
  <si>
    <t>руб./МВт.ч.</t>
  </si>
  <si>
    <t>НЕРЕГУЛИРУЕМАЯ ЦЕНА ночная зона</t>
  </si>
  <si>
    <t>НЕРЕГУЛИРУЕМАЯ ЦЕНА ночная зона (без округления)</t>
  </si>
  <si>
    <t>Средневзвешенная цена на январь 2012г., ночная зона (нерегулируемая составляющая НЕРЕГУЛИРУЕМОЙ ЦЕНЫ)</t>
  </si>
  <si>
    <t>Регулируемая составляющая НЕРЕГУЛИРУЕМОЙ ЦЕНЫ</t>
  </si>
  <si>
    <t>НЕРЕГУЛИРУЕМАЯ ЦЕНА полупиковая зона</t>
  </si>
  <si>
    <t>НЕРЕГУЛИРУЕМАЯ ЦЕНА дневная зона</t>
  </si>
  <si>
    <t>НЕРЕГУЛИРУЕМАЯ ЦЕНА полупиковая зона (без округления)</t>
  </si>
  <si>
    <t>НЕРЕГУЛИРУЕМАЯ ЦЕНА дневная зона (без округления)</t>
  </si>
  <si>
    <t>Средневзвешенная цена на январь 2012г., полупиковая зона (нерегулируемая составляющая НЕРЕГУЛИРУЕМОЙ ЦЕНЫ)</t>
  </si>
  <si>
    <t>НЕРЕГУЛИРУЕМАЯ ЦЕНА пиковая зона</t>
  </si>
  <si>
    <t>НЕРЕГУЛИРУЕМАЯ ЦЕНА пиковая зона (без округления)</t>
  </si>
  <si>
    <t>Средневзвешенная цена на январь 2012г., пиковая зона (нерегулируемая составляющая НЕРЕГУЛИРУЕМОЙ ЦЕНЫ)</t>
  </si>
  <si>
    <t>Тариф  на услуги по передаче электрической энергии по сетям Самарской области</t>
  </si>
  <si>
    <t>Сбытовая надбавка</t>
  </si>
  <si>
    <t>Ставка на оплату технологического расхода (потерь) в электрических сетях</t>
  </si>
  <si>
    <t>Инфраструктурные платежи</t>
  </si>
  <si>
    <t>Размер платы за комплексную услугу ЗАО "ЦФР"</t>
  </si>
  <si>
    <t xml:space="preserve">Инфраструктурные платежи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</si>
</sst>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0" borderId="0" xfId="0" applyFont="1" applyBorder="1" applyAlignment="1" applyProtection="1">
      <alignment horizontal="center" vertical="top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4" fontId="42" fillId="0" borderId="10" xfId="0" applyNumberFormat="1" applyFont="1" applyBorder="1" applyAlignment="1" applyProtection="1">
      <alignment horizontal="right" vertical="center"/>
      <protection/>
    </xf>
    <xf numFmtId="164" fontId="42" fillId="0" borderId="0" xfId="0" applyNumberFormat="1" applyFont="1" applyFill="1" applyBorder="1" applyAlignment="1" applyProtection="1">
      <alignment horizontal="right" vertical="center"/>
      <protection/>
    </xf>
    <xf numFmtId="164" fontId="42" fillId="0" borderId="11" xfId="0" applyNumberFormat="1" applyFont="1" applyFill="1" applyBorder="1" applyAlignment="1" applyProtection="1">
      <alignment horizontal="right" vertical="center"/>
      <protection/>
    </xf>
    <xf numFmtId="3" fontId="42" fillId="0" borderId="0" xfId="0" applyNumberFormat="1" applyFont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/>
      <protection/>
    </xf>
    <xf numFmtId="0" fontId="40" fillId="0" borderId="10" xfId="0" applyFont="1" applyBorder="1" applyAlignment="1" applyProtection="1">
      <alignment vertical="center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164" fontId="44" fillId="0" borderId="10" xfId="0" applyNumberFormat="1" applyFont="1" applyBorder="1" applyAlignment="1" applyProtection="1">
      <alignment horizontal="right" vertical="center"/>
      <protection/>
    </xf>
    <xf numFmtId="164" fontId="44" fillId="0" borderId="0" xfId="0" applyNumberFormat="1" applyFont="1" applyFill="1" applyBorder="1" applyAlignment="1" applyProtection="1">
      <alignment horizontal="right" vertical="center"/>
      <protection/>
    </xf>
    <xf numFmtId="164" fontId="44" fillId="0" borderId="11" xfId="0" applyNumberFormat="1" applyFont="1" applyFill="1" applyBorder="1" applyAlignment="1" applyProtection="1">
      <alignment horizontal="right" vertical="center"/>
      <protection/>
    </xf>
    <xf numFmtId="164" fontId="44" fillId="0" borderId="0" xfId="0" applyNumberFormat="1" applyFont="1" applyBorder="1" applyAlignment="1" applyProtection="1">
      <alignment horizontal="right" vertical="center"/>
      <protection/>
    </xf>
    <xf numFmtId="164" fontId="45" fillId="0" borderId="10" xfId="0" applyNumberFormat="1" applyFont="1" applyBorder="1" applyAlignment="1" applyProtection="1">
      <alignment horizontal="right" vertical="center"/>
      <protection/>
    </xf>
    <xf numFmtId="164" fontId="45" fillId="0" borderId="0" xfId="0" applyNumberFormat="1" applyFont="1" applyFill="1" applyBorder="1" applyAlignment="1" applyProtection="1">
      <alignment horizontal="right" vertical="center"/>
      <protection/>
    </xf>
    <xf numFmtId="164" fontId="45" fillId="0" borderId="11" xfId="0" applyNumberFormat="1" applyFont="1" applyFill="1" applyBorder="1" applyAlignment="1" applyProtection="1">
      <alignment horizontal="right" vertical="center"/>
      <protection/>
    </xf>
    <xf numFmtId="164" fontId="45" fillId="0" borderId="0" xfId="0" applyNumberFormat="1" applyFont="1" applyBorder="1" applyAlignment="1" applyProtection="1">
      <alignment horizontal="right" vertical="center"/>
      <protection/>
    </xf>
    <xf numFmtId="164" fontId="41" fillId="0" borderId="0" xfId="0" applyNumberFormat="1" applyFont="1" applyFill="1" applyBorder="1" applyAlignment="1" applyProtection="1">
      <alignment horizontal="right" vertical="center"/>
      <protection/>
    </xf>
    <xf numFmtId="164" fontId="41" fillId="0" borderId="11" xfId="0" applyNumberFormat="1" applyFont="1" applyFill="1" applyBorder="1" applyAlignment="1" applyProtection="1">
      <alignment horizontal="right" vertical="center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vertical="center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164" fontId="41" fillId="0" borderId="10" xfId="0" applyNumberFormat="1" applyFont="1" applyBorder="1" applyAlignment="1" applyProtection="1">
      <alignment horizontal="right" vertical="center"/>
      <protection/>
    </xf>
    <xf numFmtId="164" fontId="41" fillId="0" borderId="0" xfId="0" applyNumberFormat="1" applyFont="1" applyBorder="1" applyAlignment="1" applyProtection="1">
      <alignment horizontal="right"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6" fillId="0" borderId="14" xfId="0" applyFont="1" applyBorder="1" applyAlignment="1" applyProtection="1">
      <alignment vertical="center"/>
      <protection/>
    </xf>
    <xf numFmtId="0" fontId="46" fillId="0" borderId="15" xfId="0" applyFont="1" applyBorder="1" applyAlignment="1" applyProtection="1">
      <alignment horizontal="left" vertical="center" wrapText="1"/>
      <protection/>
    </xf>
    <xf numFmtId="164" fontId="47" fillId="0" borderId="10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0" fillId="0" borderId="16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105;&#1090;%20&#1094;&#1077;&#1085;%20&#1079;&#1072;%20&#1103;&#1085;&#1074;&#1072;&#1088;&#1100;%202012%20&#1075;&#1086;&#1076;&#1072;(&#1092;&#1072;&#1082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ставляющие услуг"/>
      <sheetName val="средневзвешенные цены"/>
      <sheetName val="1 категория январь 2012"/>
      <sheetName val="2 категория январь 2012"/>
      <sheetName val="3 категория январь2012"/>
      <sheetName val="4 категория январь2012"/>
      <sheetName val="5 категория январь2012"/>
      <sheetName val="6 категория январь2012"/>
      <sheetName val="Компенсация потерь январь 2012"/>
      <sheetName val="Приложение 95"/>
    </sheetNames>
    <sheetDataSet>
      <sheetData sheetId="0">
        <row r="5">
          <cell r="C5">
            <v>671</v>
          </cell>
          <cell r="D5">
            <v>1153.65</v>
          </cell>
          <cell r="E5">
            <v>1847.1</v>
          </cell>
          <cell r="F5">
            <v>2747.68</v>
          </cell>
        </row>
        <row r="7">
          <cell r="C7">
            <v>151.36</v>
          </cell>
          <cell r="D7">
            <v>162.12</v>
          </cell>
          <cell r="E7">
            <v>414.16</v>
          </cell>
          <cell r="F7">
            <v>472.06</v>
          </cell>
        </row>
        <row r="10">
          <cell r="C10">
            <v>59</v>
          </cell>
        </row>
        <row r="11">
          <cell r="C11">
            <v>2.149</v>
          </cell>
        </row>
        <row r="12">
          <cell r="C12">
            <v>0.239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view="pageBreakPreview" zoomScale="60" zoomScalePageLayoutView="0" workbookViewId="0" topLeftCell="I1">
      <selection activeCell="L16" sqref="L16"/>
    </sheetView>
  </sheetViews>
  <sheetFormatPr defaultColWidth="9.140625" defaultRowHeight="15"/>
  <cols>
    <col min="1" max="1" width="9.8515625" style="16" bestFit="1" customWidth="1"/>
    <col min="2" max="2" width="63.00390625" style="16" customWidth="1"/>
    <col min="3" max="6" width="14.421875" style="16" customWidth="1"/>
    <col min="7" max="8" width="1.57421875" style="41" customWidth="1"/>
    <col min="9" max="9" width="9.8515625" style="16" bestFit="1" customWidth="1"/>
    <col min="10" max="10" width="63.57421875" style="16" customWidth="1"/>
    <col min="11" max="14" width="14.421875" style="16" customWidth="1"/>
    <col min="15" max="16" width="1.57421875" style="41" customWidth="1"/>
    <col min="17" max="17" width="9.8515625" style="16" bestFit="1" customWidth="1"/>
    <col min="18" max="18" width="61.57421875" style="16" customWidth="1"/>
    <col min="19" max="22" width="14.421875" style="16" customWidth="1"/>
    <col min="23" max="24" width="1.57421875" style="41" customWidth="1"/>
    <col min="25" max="25" width="9.8515625" style="16" bestFit="1" customWidth="1"/>
    <col min="26" max="26" width="61.57421875" style="16" customWidth="1"/>
    <col min="27" max="30" width="14.421875" style="16" customWidth="1"/>
    <col min="31" max="31" width="2.28125" style="16" customWidth="1"/>
    <col min="32" max="16384" width="9.140625" style="16" customWidth="1"/>
  </cols>
  <sheetData>
    <row r="1" spans="7:24" s="1" customFormat="1" ht="15">
      <c r="G1" s="2"/>
      <c r="H1" s="2"/>
      <c r="O1" s="2"/>
      <c r="P1" s="2"/>
      <c r="W1" s="2"/>
      <c r="X1" s="2"/>
    </row>
    <row r="2" spans="1:30" s="5" customFormat="1" ht="40.5" customHeight="1">
      <c r="A2" s="49" t="s">
        <v>0</v>
      </c>
      <c r="B2" s="49"/>
      <c r="C2" s="49"/>
      <c r="D2" s="49"/>
      <c r="E2" s="49"/>
      <c r="F2" s="49"/>
      <c r="G2" s="3"/>
      <c r="H2" s="3"/>
      <c r="I2" s="49" t="s">
        <v>0</v>
      </c>
      <c r="J2" s="49"/>
      <c r="K2" s="49"/>
      <c r="L2" s="49"/>
      <c r="M2" s="49"/>
      <c r="N2" s="49"/>
      <c r="O2" s="3"/>
      <c r="P2" s="3"/>
      <c r="Q2" s="49" t="s">
        <v>0</v>
      </c>
      <c r="R2" s="49"/>
      <c r="S2" s="49"/>
      <c r="T2" s="49"/>
      <c r="U2" s="49"/>
      <c r="V2" s="49"/>
      <c r="W2" s="4"/>
      <c r="X2" s="3"/>
      <c r="Y2" s="49" t="s">
        <v>0</v>
      </c>
      <c r="Z2" s="49"/>
      <c r="AA2" s="49"/>
      <c r="AB2" s="49"/>
      <c r="AC2" s="49"/>
      <c r="AD2" s="49"/>
    </row>
    <row r="3" spans="1:30" s="5" customFormat="1" ht="40.5" customHeight="1">
      <c r="A3" s="50" t="s">
        <v>1</v>
      </c>
      <c r="B3" s="50"/>
      <c r="C3" s="50"/>
      <c r="D3" s="50"/>
      <c r="E3" s="50"/>
      <c r="F3" s="50"/>
      <c r="G3" s="6"/>
      <c r="H3" s="6"/>
      <c r="I3" s="50" t="s">
        <v>2</v>
      </c>
      <c r="J3" s="50"/>
      <c r="K3" s="50"/>
      <c r="L3" s="50"/>
      <c r="M3" s="50"/>
      <c r="N3" s="50"/>
      <c r="O3" s="6"/>
      <c r="P3" s="6"/>
      <c r="Q3" s="50" t="s">
        <v>3</v>
      </c>
      <c r="R3" s="50"/>
      <c r="S3" s="50"/>
      <c r="T3" s="50"/>
      <c r="U3" s="50"/>
      <c r="V3" s="50"/>
      <c r="W3" s="6"/>
      <c r="X3" s="6"/>
      <c r="Y3" s="50" t="s">
        <v>4</v>
      </c>
      <c r="Z3" s="50"/>
      <c r="AA3" s="50"/>
      <c r="AB3" s="50"/>
      <c r="AC3" s="50"/>
      <c r="AD3" s="50"/>
    </row>
    <row r="4" spans="1:30" s="5" customFormat="1" ht="15" customHeight="1">
      <c r="A4" s="45" t="s">
        <v>5</v>
      </c>
      <c r="B4" s="46"/>
      <c r="C4" s="7" t="s">
        <v>6</v>
      </c>
      <c r="D4" s="7" t="s">
        <v>7</v>
      </c>
      <c r="E4" s="7" t="s">
        <v>8</v>
      </c>
      <c r="F4" s="7" t="s">
        <v>9</v>
      </c>
      <c r="G4" s="8"/>
      <c r="H4" s="8"/>
      <c r="I4" s="45" t="s">
        <v>10</v>
      </c>
      <c r="J4" s="46"/>
      <c r="K4" s="7" t="s">
        <v>6</v>
      </c>
      <c r="L4" s="7" t="s">
        <v>7</v>
      </c>
      <c r="M4" s="7" t="s">
        <v>8</v>
      </c>
      <c r="N4" s="7" t="s">
        <v>9</v>
      </c>
      <c r="O4" s="8"/>
      <c r="P4" s="8"/>
      <c r="Q4" s="45" t="s">
        <v>5</v>
      </c>
      <c r="R4" s="46"/>
      <c r="S4" s="7" t="s">
        <v>6</v>
      </c>
      <c r="T4" s="7" t="s">
        <v>7</v>
      </c>
      <c r="U4" s="7" t="s">
        <v>8</v>
      </c>
      <c r="V4" s="7" t="s">
        <v>9</v>
      </c>
      <c r="W4" s="8"/>
      <c r="X4" s="9"/>
      <c r="Y4" s="45" t="s">
        <v>5</v>
      </c>
      <c r="Z4" s="46"/>
      <c r="AA4" s="7" t="s">
        <v>6</v>
      </c>
      <c r="AB4" s="7" t="s">
        <v>7</v>
      </c>
      <c r="AC4" s="7" t="s">
        <v>8</v>
      </c>
      <c r="AD4" s="7" t="s">
        <v>9</v>
      </c>
    </row>
    <row r="5" spans="1:30" s="5" customFormat="1" ht="15">
      <c r="A5" s="47"/>
      <c r="B5" s="48"/>
      <c r="C5" s="7" t="s">
        <v>11</v>
      </c>
      <c r="D5" s="7" t="s">
        <v>11</v>
      </c>
      <c r="E5" s="7" t="s">
        <v>11</v>
      </c>
      <c r="F5" s="7" t="s">
        <v>11</v>
      </c>
      <c r="G5" s="8"/>
      <c r="H5" s="8"/>
      <c r="I5" s="47"/>
      <c r="J5" s="48"/>
      <c r="K5" s="7" t="s">
        <v>11</v>
      </c>
      <c r="L5" s="7" t="s">
        <v>11</v>
      </c>
      <c r="M5" s="7" t="s">
        <v>11</v>
      </c>
      <c r="N5" s="7" t="s">
        <v>11</v>
      </c>
      <c r="O5" s="8"/>
      <c r="P5" s="8"/>
      <c r="Q5" s="47"/>
      <c r="R5" s="48"/>
      <c r="S5" s="7" t="s">
        <v>11</v>
      </c>
      <c r="T5" s="7" t="s">
        <v>11</v>
      </c>
      <c r="U5" s="7" t="s">
        <v>11</v>
      </c>
      <c r="V5" s="7" t="s">
        <v>11</v>
      </c>
      <c r="W5" s="8"/>
      <c r="X5" s="9"/>
      <c r="Y5" s="47"/>
      <c r="Z5" s="48"/>
      <c r="AA5" s="7" t="s">
        <v>11</v>
      </c>
      <c r="AB5" s="7" t="s">
        <v>11</v>
      </c>
      <c r="AC5" s="7" t="s">
        <v>11</v>
      </c>
      <c r="AD5" s="7" t="s">
        <v>11</v>
      </c>
    </row>
    <row r="6" spans="1:30" ht="41.25" customHeight="1">
      <c r="A6" s="10">
        <v>1</v>
      </c>
      <c r="B6" s="11" t="s">
        <v>12</v>
      </c>
      <c r="C6" s="12">
        <f>ROUND(C7,2)</f>
        <v>1401.02</v>
      </c>
      <c r="D6" s="12">
        <f>ROUND(D7,2)</f>
        <v>1883.67</v>
      </c>
      <c r="E6" s="12">
        <f>ROUND(E7,2)</f>
        <v>2577.12</v>
      </c>
      <c r="F6" s="12">
        <f>ROUND(F7,2)</f>
        <v>3477.7</v>
      </c>
      <c r="G6" s="13"/>
      <c r="H6" s="14"/>
      <c r="I6" s="10">
        <v>1</v>
      </c>
      <c r="J6" s="11" t="s">
        <v>12</v>
      </c>
      <c r="K6" s="12">
        <f>ROUND(K7,2)</f>
        <v>1249.66</v>
      </c>
      <c r="L6" s="12">
        <f>ROUND(L7,2)</f>
        <v>1721.55</v>
      </c>
      <c r="M6" s="12">
        <f>ROUND(M7,2)</f>
        <v>2162.96</v>
      </c>
      <c r="N6" s="12">
        <f>ROUND(N7,2)</f>
        <v>3005.64</v>
      </c>
      <c r="O6" s="13"/>
      <c r="P6" s="14"/>
      <c r="Q6" s="10">
        <v>1</v>
      </c>
      <c r="R6" s="11" t="s">
        <v>12</v>
      </c>
      <c r="S6" s="12">
        <f>ROUND(S7,2)</f>
        <v>1401.02</v>
      </c>
      <c r="T6" s="12">
        <f>ROUND(T7,2)</f>
        <v>1883.67</v>
      </c>
      <c r="U6" s="12">
        <f>ROUND(U7,2)</f>
        <v>2577.12</v>
      </c>
      <c r="V6" s="12">
        <f>ROUND(V7,2)</f>
        <v>3477.7</v>
      </c>
      <c r="W6" s="15"/>
      <c r="X6" s="14"/>
      <c r="Y6" s="10">
        <v>1</v>
      </c>
      <c r="Z6" s="11" t="s">
        <v>12</v>
      </c>
      <c r="AA6" s="12">
        <f>ROUND(AA7,2)</f>
        <v>1249.66</v>
      </c>
      <c r="AB6" s="12">
        <f>ROUND(AB7,2)</f>
        <v>1721.55</v>
      </c>
      <c r="AC6" s="12">
        <f>ROUND(AC7,2)</f>
        <v>2162.96</v>
      </c>
      <c r="AD6" s="12">
        <f>ROUND(AD7,2)</f>
        <v>3005.64</v>
      </c>
    </row>
    <row r="7" spans="1:30" ht="41.25" customHeight="1">
      <c r="A7" s="17"/>
      <c r="B7" s="18" t="s">
        <v>13</v>
      </c>
      <c r="C7" s="19">
        <f>SUM(C8:C9)</f>
        <v>1401.018</v>
      </c>
      <c r="D7" s="19">
        <f>SUM(D8:D9)</f>
        <v>1883.6680000000001</v>
      </c>
      <c r="E7" s="19">
        <f>SUM(E8:E9)</f>
        <v>2577.118</v>
      </c>
      <c r="F7" s="19">
        <f>SUM(F8:F9)</f>
        <v>3477.698</v>
      </c>
      <c r="G7" s="20"/>
      <c r="H7" s="21"/>
      <c r="I7" s="17">
        <v>1</v>
      </c>
      <c r="J7" s="18" t="s">
        <v>13</v>
      </c>
      <c r="K7" s="19">
        <f>SUM(K8:K9)</f>
        <v>1249.658</v>
      </c>
      <c r="L7" s="19">
        <f>SUM(L8:L9)</f>
        <v>1721.5480000000002</v>
      </c>
      <c r="M7" s="19">
        <f>SUM(M8:M9)</f>
        <v>2162.9579999999996</v>
      </c>
      <c r="N7" s="19">
        <f>SUM(N8:N9)</f>
        <v>3005.638</v>
      </c>
      <c r="O7" s="20"/>
      <c r="P7" s="21"/>
      <c r="Q7" s="17"/>
      <c r="R7" s="18" t="s">
        <v>13</v>
      </c>
      <c r="S7" s="19">
        <f>SUM(S8:S9)</f>
        <v>1401.018</v>
      </c>
      <c r="T7" s="19">
        <f>SUM(T8:T9)</f>
        <v>1883.6680000000001</v>
      </c>
      <c r="U7" s="19">
        <f>SUM(U8:U9)</f>
        <v>2577.118</v>
      </c>
      <c r="V7" s="19">
        <f>SUM(V8:V9)</f>
        <v>3477.698</v>
      </c>
      <c r="W7" s="22"/>
      <c r="X7" s="21"/>
      <c r="Y7" s="17"/>
      <c r="Z7" s="18" t="s">
        <v>13</v>
      </c>
      <c r="AA7" s="19">
        <f>SUM(AA8:AA9)</f>
        <v>1249.658</v>
      </c>
      <c r="AB7" s="19">
        <f>SUM(AB8:AB9)</f>
        <v>1721.5480000000002</v>
      </c>
      <c r="AC7" s="19">
        <f>SUM(AC8:AC9)</f>
        <v>2162.9579999999996</v>
      </c>
      <c r="AD7" s="19">
        <f>SUM(AD8:AD9)</f>
        <v>3005.638</v>
      </c>
    </row>
    <row r="8" spans="1:30" ht="41.25" customHeight="1">
      <c r="A8" s="17">
        <v>1.1</v>
      </c>
      <c r="B8" s="18" t="s">
        <v>14</v>
      </c>
      <c r="C8" s="23">
        <v>668.63</v>
      </c>
      <c r="D8" s="23">
        <v>668.63</v>
      </c>
      <c r="E8" s="23">
        <v>668.63</v>
      </c>
      <c r="F8" s="23">
        <v>668.63</v>
      </c>
      <c r="G8" s="24"/>
      <c r="H8" s="25"/>
      <c r="I8" s="17">
        <v>1.1</v>
      </c>
      <c r="J8" s="18" t="s">
        <v>14</v>
      </c>
      <c r="K8" s="23">
        <v>668.63</v>
      </c>
      <c r="L8" s="23">
        <v>668.63</v>
      </c>
      <c r="M8" s="23">
        <v>668.63</v>
      </c>
      <c r="N8" s="23">
        <v>668.63</v>
      </c>
      <c r="O8" s="24"/>
      <c r="P8" s="25"/>
      <c r="Q8" s="17">
        <v>1.1</v>
      </c>
      <c r="R8" s="18" t="s">
        <v>14</v>
      </c>
      <c r="S8" s="23">
        <v>668.63</v>
      </c>
      <c r="T8" s="23">
        <v>668.63</v>
      </c>
      <c r="U8" s="23">
        <v>668.63</v>
      </c>
      <c r="V8" s="23">
        <v>668.63</v>
      </c>
      <c r="W8" s="26"/>
      <c r="X8" s="25"/>
      <c r="Y8" s="17">
        <v>1.1</v>
      </c>
      <c r="Z8" s="18" t="s">
        <v>14</v>
      </c>
      <c r="AA8" s="23">
        <v>668.63</v>
      </c>
      <c r="AB8" s="23">
        <v>668.63</v>
      </c>
      <c r="AC8" s="23">
        <v>668.63</v>
      </c>
      <c r="AD8" s="23">
        <v>668.63</v>
      </c>
    </row>
    <row r="9" spans="1:30" ht="41.25" customHeight="1">
      <c r="A9" s="17">
        <v>1.2</v>
      </c>
      <c r="B9" s="18" t="s">
        <v>15</v>
      </c>
      <c r="C9" s="23">
        <f>$C$19</f>
        <v>732.388</v>
      </c>
      <c r="D9" s="23">
        <f>$D$19</f>
        <v>1215.038</v>
      </c>
      <c r="E9" s="23">
        <f>$E$19</f>
        <v>1908.4879999999998</v>
      </c>
      <c r="F9" s="23">
        <f>$F$19</f>
        <v>2809.0679999999998</v>
      </c>
      <c r="G9" s="24"/>
      <c r="H9" s="25"/>
      <c r="I9" s="17">
        <v>1.2</v>
      </c>
      <c r="J9" s="18" t="s">
        <v>15</v>
      </c>
      <c r="K9" s="23">
        <f>$K$19</f>
        <v>581.028</v>
      </c>
      <c r="L9" s="23">
        <f>$L$19</f>
        <v>1052.9180000000001</v>
      </c>
      <c r="M9" s="23">
        <f>$M$19</f>
        <v>1494.3279999999997</v>
      </c>
      <c r="N9" s="23">
        <f>$N$19</f>
        <v>2337.008</v>
      </c>
      <c r="O9" s="24"/>
      <c r="P9" s="25"/>
      <c r="Q9" s="17">
        <v>1.2</v>
      </c>
      <c r="R9" s="18" t="s">
        <v>15</v>
      </c>
      <c r="S9" s="23">
        <f>$S$15</f>
        <v>732.388</v>
      </c>
      <c r="T9" s="23">
        <f>$T$15</f>
        <v>1215.038</v>
      </c>
      <c r="U9" s="23">
        <f>$U$15</f>
        <v>1908.4879999999998</v>
      </c>
      <c r="V9" s="23">
        <f>$V$15</f>
        <v>2809.0679999999998</v>
      </c>
      <c r="W9" s="26"/>
      <c r="X9" s="25"/>
      <c r="Y9" s="17">
        <v>1.2</v>
      </c>
      <c r="Z9" s="18" t="s">
        <v>15</v>
      </c>
      <c r="AA9" s="23">
        <f>$AA$15</f>
        <v>581.028</v>
      </c>
      <c r="AB9" s="23">
        <f>$AB$15</f>
        <v>1052.9180000000001</v>
      </c>
      <c r="AC9" s="23">
        <f>$AC$15</f>
        <v>1494.3279999999997</v>
      </c>
      <c r="AD9" s="23">
        <f>$AD$15</f>
        <v>2337.008</v>
      </c>
    </row>
    <row r="10" spans="1:30" ht="41.25" customHeight="1">
      <c r="A10" s="10">
        <v>2</v>
      </c>
      <c r="B10" s="11" t="s">
        <v>16</v>
      </c>
      <c r="C10" s="12">
        <f>ROUND(C11,2)</f>
        <v>2092.28</v>
      </c>
      <c r="D10" s="12">
        <f>ROUND(D11,2)</f>
        <v>2574.93</v>
      </c>
      <c r="E10" s="12">
        <f>ROUND(E11,2)</f>
        <v>3268.38</v>
      </c>
      <c r="F10" s="12">
        <f>ROUND(F11,2)</f>
        <v>4168.96</v>
      </c>
      <c r="G10" s="13"/>
      <c r="H10" s="14"/>
      <c r="I10" s="10">
        <v>2</v>
      </c>
      <c r="J10" s="11" t="s">
        <v>16</v>
      </c>
      <c r="K10" s="12">
        <f>ROUND(K11,2)</f>
        <v>1940.92</v>
      </c>
      <c r="L10" s="12">
        <f>ROUND(L11,2)</f>
        <v>2412.81</v>
      </c>
      <c r="M10" s="12">
        <f>ROUND(M11,2)</f>
        <v>2854.22</v>
      </c>
      <c r="N10" s="12">
        <f>ROUND(N11,2)</f>
        <v>3696.9</v>
      </c>
      <c r="O10" s="13"/>
      <c r="P10" s="14"/>
      <c r="Q10" s="10">
        <v>2</v>
      </c>
      <c r="R10" s="11" t="s">
        <v>17</v>
      </c>
      <c r="S10" s="12">
        <f>ROUND(S11,2)</f>
        <v>2757.01</v>
      </c>
      <c r="T10" s="12">
        <f>ROUND(T11,2)</f>
        <v>3239.66</v>
      </c>
      <c r="U10" s="12">
        <f>ROUND(U11,2)</f>
        <v>3933.11</v>
      </c>
      <c r="V10" s="12">
        <f>ROUND(V11,2)</f>
        <v>4833.69</v>
      </c>
      <c r="W10" s="15"/>
      <c r="X10" s="14"/>
      <c r="Y10" s="10">
        <v>2</v>
      </c>
      <c r="Z10" s="11" t="s">
        <v>17</v>
      </c>
      <c r="AA10" s="12">
        <f>ROUND(AA11,2)</f>
        <v>2605.65</v>
      </c>
      <c r="AB10" s="12">
        <f>ROUND(AB11,2)</f>
        <v>3077.54</v>
      </c>
      <c r="AC10" s="12">
        <f>ROUND(AC11,2)</f>
        <v>3518.95</v>
      </c>
      <c r="AD10" s="12">
        <f>ROUND(AD11,2)</f>
        <v>4361.63</v>
      </c>
    </row>
    <row r="11" spans="1:30" ht="41.25" customHeight="1">
      <c r="A11" s="17"/>
      <c r="B11" s="18" t="s">
        <v>18</v>
      </c>
      <c r="C11" s="19">
        <f>SUM(C12:C13)</f>
        <v>2092.2780000000002</v>
      </c>
      <c r="D11" s="19">
        <f>SUM(D12:D13)</f>
        <v>2574.928</v>
      </c>
      <c r="E11" s="19">
        <f>SUM(E12:E13)</f>
        <v>3268.3779999999997</v>
      </c>
      <c r="F11" s="19">
        <f>SUM(F12:F13)</f>
        <v>4168.958</v>
      </c>
      <c r="G11" s="20"/>
      <c r="H11" s="21"/>
      <c r="I11" s="17">
        <v>2</v>
      </c>
      <c r="J11" s="18" t="s">
        <v>18</v>
      </c>
      <c r="K11" s="19">
        <f>SUM(K12:K13)</f>
        <v>1940.9180000000001</v>
      </c>
      <c r="L11" s="19">
        <f>SUM(L12:L13)</f>
        <v>2412.808</v>
      </c>
      <c r="M11" s="19">
        <f>SUM(M12:M13)</f>
        <v>2854.218</v>
      </c>
      <c r="N11" s="19">
        <f>SUM(N12:N13)</f>
        <v>3696.898</v>
      </c>
      <c r="O11" s="20"/>
      <c r="P11" s="21"/>
      <c r="Q11" s="17"/>
      <c r="R11" s="18" t="s">
        <v>19</v>
      </c>
      <c r="S11" s="19">
        <f>SUM(S12:S13)</f>
        <v>2757.008</v>
      </c>
      <c r="T11" s="19">
        <f>SUM(T12:T13)</f>
        <v>3239.658</v>
      </c>
      <c r="U11" s="19">
        <f>SUM(U12:U13)</f>
        <v>3933.1079999999997</v>
      </c>
      <c r="V11" s="19">
        <f>SUM(V12:V13)</f>
        <v>4833.688</v>
      </c>
      <c r="W11" s="22"/>
      <c r="X11" s="21"/>
      <c r="Y11" s="17"/>
      <c r="Z11" s="18" t="s">
        <v>19</v>
      </c>
      <c r="AA11" s="19">
        <f>SUM(AA12:AA13)</f>
        <v>2605.648</v>
      </c>
      <c r="AB11" s="19">
        <f>SUM(AB12:AB13)</f>
        <v>3077.538</v>
      </c>
      <c r="AC11" s="19">
        <f>SUM(AC12:AC13)</f>
        <v>3518.9479999999994</v>
      </c>
      <c r="AD11" s="19">
        <f>SUM(AD12:AD13)</f>
        <v>4361.628</v>
      </c>
    </row>
    <row r="12" spans="1:30" ht="41.25" customHeight="1">
      <c r="A12" s="17">
        <v>2.1</v>
      </c>
      <c r="B12" s="18" t="s">
        <v>20</v>
      </c>
      <c r="C12" s="23">
        <v>1359.89</v>
      </c>
      <c r="D12" s="23">
        <v>1359.89</v>
      </c>
      <c r="E12" s="23">
        <v>1359.89</v>
      </c>
      <c r="F12" s="23">
        <v>1359.89</v>
      </c>
      <c r="G12" s="24"/>
      <c r="H12" s="25"/>
      <c r="I12" s="17">
        <v>2.1</v>
      </c>
      <c r="J12" s="18" t="s">
        <v>20</v>
      </c>
      <c r="K12" s="23">
        <v>1359.89</v>
      </c>
      <c r="L12" s="23">
        <v>1359.89</v>
      </c>
      <c r="M12" s="23">
        <v>1359.89</v>
      </c>
      <c r="N12" s="23">
        <v>1359.89</v>
      </c>
      <c r="O12" s="24"/>
      <c r="P12" s="25"/>
      <c r="Q12" s="17">
        <v>2.1</v>
      </c>
      <c r="R12" s="18" t="s">
        <v>20</v>
      </c>
      <c r="S12" s="23">
        <v>2024.62</v>
      </c>
      <c r="T12" s="23">
        <v>2024.62</v>
      </c>
      <c r="U12" s="23">
        <v>2024.62</v>
      </c>
      <c r="V12" s="23">
        <v>2024.62</v>
      </c>
      <c r="W12" s="26"/>
      <c r="X12" s="25"/>
      <c r="Y12" s="17">
        <v>2.1</v>
      </c>
      <c r="Z12" s="18" t="s">
        <v>20</v>
      </c>
      <c r="AA12" s="23">
        <v>2024.62</v>
      </c>
      <c r="AB12" s="23">
        <v>2024.62</v>
      </c>
      <c r="AC12" s="23">
        <v>2024.62</v>
      </c>
      <c r="AD12" s="23">
        <v>2024.62</v>
      </c>
    </row>
    <row r="13" spans="1:30" ht="41.25" customHeight="1">
      <c r="A13" s="17">
        <v>2.2</v>
      </c>
      <c r="B13" s="18" t="s">
        <v>15</v>
      </c>
      <c r="C13" s="23">
        <f>$C$19</f>
        <v>732.388</v>
      </c>
      <c r="D13" s="23">
        <f>$D$19</f>
        <v>1215.038</v>
      </c>
      <c r="E13" s="23">
        <f>$E$19</f>
        <v>1908.4879999999998</v>
      </c>
      <c r="F13" s="23">
        <f>$F$19</f>
        <v>2809.0679999999998</v>
      </c>
      <c r="G13" s="24"/>
      <c r="H13" s="25"/>
      <c r="I13" s="17">
        <v>2.2</v>
      </c>
      <c r="J13" s="18" t="s">
        <v>15</v>
      </c>
      <c r="K13" s="23">
        <f>$K$19</f>
        <v>581.028</v>
      </c>
      <c r="L13" s="23">
        <f>$L$19</f>
        <v>1052.9180000000001</v>
      </c>
      <c r="M13" s="23">
        <f>$M$19</f>
        <v>1494.3279999999997</v>
      </c>
      <c r="N13" s="23">
        <f>$N$19</f>
        <v>2337.008</v>
      </c>
      <c r="O13" s="24"/>
      <c r="P13" s="25"/>
      <c r="Q13" s="17">
        <v>2.2</v>
      </c>
      <c r="R13" s="18" t="s">
        <v>15</v>
      </c>
      <c r="S13" s="23">
        <f>$S$15</f>
        <v>732.388</v>
      </c>
      <c r="T13" s="23">
        <f>$T$15</f>
        <v>1215.038</v>
      </c>
      <c r="U13" s="23">
        <f>$U$15</f>
        <v>1908.4879999999998</v>
      </c>
      <c r="V13" s="23">
        <f>$V$15</f>
        <v>2809.0679999999998</v>
      </c>
      <c r="W13" s="26"/>
      <c r="X13" s="25"/>
      <c r="Y13" s="17">
        <v>2.2</v>
      </c>
      <c r="Z13" s="18" t="s">
        <v>15</v>
      </c>
      <c r="AA13" s="23">
        <f>$AA$15</f>
        <v>581.028</v>
      </c>
      <c r="AB13" s="23">
        <f>$AB$15</f>
        <v>1052.9180000000001</v>
      </c>
      <c r="AC13" s="23">
        <f>$AC$15</f>
        <v>1494.3279999999997</v>
      </c>
      <c r="AD13" s="23">
        <f>$AD$15</f>
        <v>2337.008</v>
      </c>
    </row>
    <row r="14" spans="1:30" ht="41.25" customHeight="1">
      <c r="A14" s="10">
        <v>3</v>
      </c>
      <c r="B14" s="11" t="s">
        <v>21</v>
      </c>
      <c r="C14" s="12">
        <f>ROUND(C15,2)</f>
        <v>4699.67</v>
      </c>
      <c r="D14" s="12">
        <f>ROUND(D15,2)</f>
        <v>5182.32</v>
      </c>
      <c r="E14" s="12">
        <f>ROUND(E15,2)</f>
        <v>5875.77</v>
      </c>
      <c r="F14" s="12">
        <f>ROUND(F15,2)</f>
        <v>6776.35</v>
      </c>
      <c r="G14" s="27"/>
      <c r="H14" s="28"/>
      <c r="I14" s="10">
        <v>3</v>
      </c>
      <c r="J14" s="11" t="s">
        <v>21</v>
      </c>
      <c r="K14" s="12">
        <f>ROUND(K15,2)</f>
        <v>4548.31</v>
      </c>
      <c r="L14" s="12">
        <f>ROUND(L15,2)</f>
        <v>5020.2</v>
      </c>
      <c r="M14" s="12">
        <f>ROUND(M15,2)</f>
        <v>5461.61</v>
      </c>
      <c r="N14" s="12">
        <f>ROUND(N15,2)</f>
        <v>6304.29</v>
      </c>
      <c r="O14" s="27"/>
      <c r="P14" s="27"/>
      <c r="Q14" s="29"/>
      <c r="R14" s="30"/>
      <c r="S14" s="7"/>
      <c r="T14" s="7"/>
      <c r="U14" s="7"/>
      <c r="V14" s="7"/>
      <c r="W14" s="8"/>
      <c r="X14" s="28"/>
      <c r="Y14" s="29"/>
      <c r="Z14" s="30"/>
      <c r="AA14" s="7"/>
      <c r="AB14" s="7"/>
      <c r="AC14" s="7"/>
      <c r="AD14" s="7"/>
    </row>
    <row r="15" spans="1:30" ht="41.25" customHeight="1">
      <c r="A15" s="17"/>
      <c r="B15" s="18" t="s">
        <v>22</v>
      </c>
      <c r="C15" s="23">
        <f>C16+C17</f>
        <v>4699.668000000001</v>
      </c>
      <c r="D15" s="23">
        <f>D16+D17</f>
        <v>5182.318</v>
      </c>
      <c r="E15" s="23">
        <f>E16+E17</f>
        <v>5875.768</v>
      </c>
      <c r="F15" s="23">
        <f>F16+F17</f>
        <v>6776.348</v>
      </c>
      <c r="G15" s="24"/>
      <c r="H15" s="25"/>
      <c r="I15" s="17">
        <v>3</v>
      </c>
      <c r="J15" s="18" t="s">
        <v>22</v>
      </c>
      <c r="K15" s="23">
        <f>K16+K17</f>
        <v>4548.308</v>
      </c>
      <c r="L15" s="23">
        <f>L16+L17</f>
        <v>5020.198</v>
      </c>
      <c r="M15" s="23">
        <f>M16+M17</f>
        <v>5461.608</v>
      </c>
      <c r="N15" s="23">
        <f>N16+N17</f>
        <v>6304.2880000000005</v>
      </c>
      <c r="O15" s="24"/>
      <c r="P15" s="24"/>
      <c r="Q15" s="31"/>
      <c r="R15" s="32" t="s">
        <v>15</v>
      </c>
      <c r="S15" s="33">
        <f>SUM(S16:S19)</f>
        <v>732.388</v>
      </c>
      <c r="T15" s="33">
        <f>SUM(T16:T19)</f>
        <v>1215.038</v>
      </c>
      <c r="U15" s="33">
        <f>SUM(U16:U19)</f>
        <v>1908.4879999999998</v>
      </c>
      <c r="V15" s="33">
        <f>SUM(V16:V19)</f>
        <v>2809.0679999999998</v>
      </c>
      <c r="W15" s="34"/>
      <c r="X15" s="25"/>
      <c r="Y15" s="31"/>
      <c r="Z15" s="32" t="s">
        <v>15</v>
      </c>
      <c r="AA15" s="33">
        <f>AA16-AA17+AA18+AA19+AA20</f>
        <v>581.028</v>
      </c>
      <c r="AB15" s="33">
        <f>AB16-AB17+AB18+AB19+AB20</f>
        <v>1052.9180000000001</v>
      </c>
      <c r="AC15" s="33">
        <f>AC16-AC17+AC18+AC19+AC20</f>
        <v>1494.3279999999997</v>
      </c>
      <c r="AD15" s="33">
        <f>AD16-AD17+AD18+AD19+AD20</f>
        <v>2337.008</v>
      </c>
    </row>
    <row r="16" spans="1:30" ht="41.25" customHeight="1">
      <c r="A16" s="17">
        <v>3.1</v>
      </c>
      <c r="B16" s="18" t="s">
        <v>23</v>
      </c>
      <c r="C16" s="23">
        <v>3967.28</v>
      </c>
      <c r="D16" s="23">
        <v>3967.28</v>
      </c>
      <c r="E16" s="23">
        <v>3967.28</v>
      </c>
      <c r="F16" s="23">
        <v>3967.28</v>
      </c>
      <c r="G16" s="24"/>
      <c r="H16" s="25"/>
      <c r="I16" s="17">
        <v>3.1</v>
      </c>
      <c r="J16" s="18" t="s">
        <v>23</v>
      </c>
      <c r="K16" s="23">
        <v>3967.28</v>
      </c>
      <c r="L16" s="23">
        <v>3967.28</v>
      </c>
      <c r="M16" s="23">
        <v>3967.28</v>
      </c>
      <c r="N16" s="23">
        <v>3967.28</v>
      </c>
      <c r="O16" s="24"/>
      <c r="P16" s="24"/>
      <c r="Q16" s="35"/>
      <c r="R16" s="36" t="s">
        <v>24</v>
      </c>
      <c r="S16" s="23">
        <f>'[1]составляющие услуг'!$C$5</f>
        <v>671</v>
      </c>
      <c r="T16" s="23">
        <f>'[1]составляющие услуг'!$D$5</f>
        <v>1153.65</v>
      </c>
      <c r="U16" s="23">
        <f>'[1]составляющие услуг'!$E$5</f>
        <v>1847.1</v>
      </c>
      <c r="V16" s="23">
        <f>'[1]составляющие услуг'!$F$5</f>
        <v>2747.68</v>
      </c>
      <c r="W16" s="26"/>
      <c r="X16" s="25"/>
      <c r="Y16" s="35"/>
      <c r="Z16" s="36" t="s">
        <v>24</v>
      </c>
      <c r="AA16" s="23">
        <f>'[1]составляющие услуг'!$C$5</f>
        <v>671</v>
      </c>
      <c r="AB16" s="23">
        <f>'[1]составляющие услуг'!$D$5</f>
        <v>1153.65</v>
      </c>
      <c r="AC16" s="23">
        <f>'[1]составляющие услуг'!$E$5</f>
        <v>1847.1</v>
      </c>
      <c r="AD16" s="23">
        <f>'[1]составляющие услуг'!$F$5</f>
        <v>2747.68</v>
      </c>
    </row>
    <row r="17" spans="1:30" ht="41.25" customHeight="1">
      <c r="A17" s="17">
        <v>3.2</v>
      </c>
      <c r="B17" s="18" t="s">
        <v>15</v>
      </c>
      <c r="C17" s="23">
        <f>$C$19</f>
        <v>732.388</v>
      </c>
      <c r="D17" s="23">
        <f>$D$19</f>
        <v>1215.038</v>
      </c>
      <c r="E17" s="23">
        <f>$E$19</f>
        <v>1908.4879999999998</v>
      </c>
      <c r="F17" s="23">
        <f>$F$19</f>
        <v>2809.0679999999998</v>
      </c>
      <c r="G17" s="24"/>
      <c r="H17" s="25"/>
      <c r="I17" s="17">
        <v>3.2</v>
      </c>
      <c r="J17" s="18" t="s">
        <v>15</v>
      </c>
      <c r="K17" s="23">
        <f>$K$19</f>
        <v>581.028</v>
      </c>
      <c r="L17" s="23">
        <f>$L$19</f>
        <v>1052.9180000000001</v>
      </c>
      <c r="M17" s="23">
        <f>$M$19</f>
        <v>1494.3279999999997</v>
      </c>
      <c r="N17" s="23">
        <f>$N$19</f>
        <v>2337.008</v>
      </c>
      <c r="O17" s="24"/>
      <c r="P17" s="24"/>
      <c r="Q17" s="35"/>
      <c r="R17" s="36" t="s">
        <v>25</v>
      </c>
      <c r="S17" s="23">
        <f>'[1]составляющие услуг'!$C$10</f>
        <v>59</v>
      </c>
      <c r="T17" s="23">
        <f>'[1]составляющие услуг'!$C$10</f>
        <v>59</v>
      </c>
      <c r="U17" s="23">
        <f>'[1]составляющие услуг'!$C$10</f>
        <v>59</v>
      </c>
      <c r="V17" s="23">
        <f>'[1]составляющие услуг'!$C$10</f>
        <v>59</v>
      </c>
      <c r="W17" s="26"/>
      <c r="X17" s="9"/>
      <c r="Y17" s="37"/>
      <c r="Z17" s="38" t="s">
        <v>26</v>
      </c>
      <c r="AA17" s="39">
        <f>'[1]составляющие услуг'!$C$7</f>
        <v>151.36</v>
      </c>
      <c r="AB17" s="39">
        <f>'[1]составляющие услуг'!$D$7</f>
        <v>162.12</v>
      </c>
      <c r="AC17" s="39">
        <f>'[1]составляющие услуг'!$E$7</f>
        <v>414.16</v>
      </c>
      <c r="AD17" s="39">
        <f>'[1]составляющие услуг'!$F$7</f>
        <v>472.06</v>
      </c>
    </row>
    <row r="18" spans="1:30" s="5" customFormat="1" ht="41.25" customHeight="1">
      <c r="A18" s="29"/>
      <c r="B18" s="30"/>
      <c r="C18" s="7"/>
      <c r="D18" s="7"/>
      <c r="E18" s="7"/>
      <c r="F18" s="7"/>
      <c r="G18" s="8"/>
      <c r="H18" s="8"/>
      <c r="I18" s="29"/>
      <c r="J18" s="30"/>
      <c r="K18" s="7"/>
      <c r="L18" s="7"/>
      <c r="M18" s="7"/>
      <c r="N18" s="7"/>
      <c r="O18" s="8"/>
      <c r="P18" s="8"/>
      <c r="Q18" s="35"/>
      <c r="R18" s="36" t="s">
        <v>27</v>
      </c>
      <c r="S18" s="23">
        <f>'[1]составляющие услуг'!$C$11</f>
        <v>2.149</v>
      </c>
      <c r="T18" s="23">
        <f>'[1]составляющие услуг'!$C$11</f>
        <v>2.149</v>
      </c>
      <c r="U18" s="23">
        <f>'[1]составляющие услуг'!$C$11</f>
        <v>2.149</v>
      </c>
      <c r="V18" s="23">
        <f>'[1]составляющие услуг'!$C$11</f>
        <v>2.149</v>
      </c>
      <c r="W18" s="26"/>
      <c r="X18" s="28"/>
      <c r="Y18" s="35"/>
      <c r="Z18" s="36" t="s">
        <v>25</v>
      </c>
      <c r="AA18" s="23">
        <f>'[1]составляющие услуг'!$C$10</f>
        <v>59</v>
      </c>
      <c r="AB18" s="23">
        <f>'[1]составляющие услуг'!$C$10</f>
        <v>59</v>
      </c>
      <c r="AC18" s="23">
        <f>'[1]составляющие услуг'!$C$10</f>
        <v>59</v>
      </c>
      <c r="AD18" s="23">
        <f>'[1]составляющие услуг'!$C$10</f>
        <v>59</v>
      </c>
    </row>
    <row r="19" spans="1:30" s="40" customFormat="1" ht="41.25" customHeight="1">
      <c r="A19" s="31"/>
      <c r="B19" s="32" t="s">
        <v>15</v>
      </c>
      <c r="C19" s="33">
        <f>SUM(C20:C23)</f>
        <v>732.388</v>
      </c>
      <c r="D19" s="33">
        <f>SUM(D20:D23)</f>
        <v>1215.038</v>
      </c>
      <c r="E19" s="33">
        <f>SUM(E20:E23)</f>
        <v>1908.4879999999998</v>
      </c>
      <c r="F19" s="33">
        <f>SUM(F20:F23)</f>
        <v>2809.0679999999998</v>
      </c>
      <c r="G19" s="27"/>
      <c r="H19" s="27"/>
      <c r="I19" s="31"/>
      <c r="J19" s="32" t="s">
        <v>15</v>
      </c>
      <c r="K19" s="33">
        <f>K20-K21+K22+K23+K24</f>
        <v>581.028</v>
      </c>
      <c r="L19" s="33">
        <f>L20-L21+L22+L23+L24</f>
        <v>1052.9180000000001</v>
      </c>
      <c r="M19" s="33">
        <f>M20-M21+M22+M23+M24</f>
        <v>1494.3279999999997</v>
      </c>
      <c r="N19" s="33">
        <f>N20-N21+N22+N23+N24</f>
        <v>2337.008</v>
      </c>
      <c r="O19" s="27"/>
      <c r="P19" s="27"/>
      <c r="Q19" s="35"/>
      <c r="R19" s="36" t="s">
        <v>28</v>
      </c>
      <c r="S19" s="23">
        <f>'[1]составляющие услуг'!$C$12</f>
        <v>0.239</v>
      </c>
      <c r="T19" s="23">
        <f>'[1]составляющие услуг'!$C$12</f>
        <v>0.239</v>
      </c>
      <c r="U19" s="23">
        <f>'[1]составляющие услуг'!$C$12</f>
        <v>0.239</v>
      </c>
      <c r="V19" s="23">
        <f>'[1]составляющие услуг'!$C$12</f>
        <v>0.239</v>
      </c>
      <c r="W19" s="26"/>
      <c r="X19" s="25"/>
      <c r="Y19" s="35"/>
      <c r="Z19" s="36" t="s">
        <v>27</v>
      </c>
      <c r="AA19" s="23">
        <f>'[1]составляющие услуг'!$C$11</f>
        <v>2.149</v>
      </c>
      <c r="AB19" s="23">
        <f>'[1]составляющие услуг'!$C$11</f>
        <v>2.149</v>
      </c>
      <c r="AC19" s="23">
        <f>'[1]составляющие услуг'!$C$11</f>
        <v>2.149</v>
      </c>
      <c r="AD19" s="23">
        <f>'[1]составляющие услуг'!$C$11</f>
        <v>2.149</v>
      </c>
    </row>
    <row r="20" spans="1:30" s="42" customFormat="1" ht="41.25" customHeight="1">
      <c r="A20" s="35"/>
      <c r="B20" s="36" t="s">
        <v>24</v>
      </c>
      <c r="C20" s="23">
        <f>'[1]составляющие услуг'!$C$5</f>
        <v>671</v>
      </c>
      <c r="D20" s="23">
        <f>'[1]составляющие услуг'!$D$5</f>
        <v>1153.65</v>
      </c>
      <c r="E20" s="23">
        <f>'[1]составляющие услуг'!$E$5</f>
        <v>1847.1</v>
      </c>
      <c r="F20" s="23">
        <f>'[1]составляющие услуг'!$F$5</f>
        <v>2747.68</v>
      </c>
      <c r="G20" s="24"/>
      <c r="H20" s="24"/>
      <c r="I20" s="35"/>
      <c r="J20" s="36" t="s">
        <v>24</v>
      </c>
      <c r="K20" s="23">
        <f>'[1]составляющие услуг'!$C$5</f>
        <v>671</v>
      </c>
      <c r="L20" s="23">
        <f>'[1]составляющие услуг'!$D$5</f>
        <v>1153.65</v>
      </c>
      <c r="M20" s="23">
        <f>'[1]составляющие услуг'!$E$5</f>
        <v>1847.1</v>
      </c>
      <c r="N20" s="23">
        <f>'[1]составляющие услуг'!$F$5</f>
        <v>2747.68</v>
      </c>
      <c r="O20" s="24"/>
      <c r="P20" s="24"/>
      <c r="Q20" s="16"/>
      <c r="R20" s="16"/>
      <c r="S20" s="16"/>
      <c r="T20" s="16"/>
      <c r="U20" s="16"/>
      <c r="V20" s="16"/>
      <c r="W20" s="41"/>
      <c r="X20" s="25"/>
      <c r="Y20" s="35"/>
      <c r="Z20" s="36" t="s">
        <v>28</v>
      </c>
      <c r="AA20" s="23">
        <f>'[1]составляющие услуг'!$C$12</f>
        <v>0.239</v>
      </c>
      <c r="AB20" s="23">
        <f>'[1]составляющие услуг'!$C$12</f>
        <v>0.239</v>
      </c>
      <c r="AC20" s="23">
        <f>'[1]составляющие услуг'!$C$12</f>
        <v>0.239</v>
      </c>
      <c r="AD20" s="23">
        <f>'[1]составляющие услуг'!$C$12</f>
        <v>0.239</v>
      </c>
    </row>
    <row r="21" spans="1:30" s="42" customFormat="1" ht="41.25" customHeight="1">
      <c r="A21" s="35"/>
      <c r="B21" s="36" t="s">
        <v>25</v>
      </c>
      <c r="C21" s="23">
        <f>'[1]составляющие услуг'!$C$10</f>
        <v>59</v>
      </c>
      <c r="D21" s="23">
        <f>'[1]составляющие услуг'!$C$10</f>
        <v>59</v>
      </c>
      <c r="E21" s="23">
        <f>'[1]составляющие услуг'!$C$10</f>
        <v>59</v>
      </c>
      <c r="F21" s="23">
        <f>'[1]составляющие услуг'!$C$10</f>
        <v>59</v>
      </c>
      <c r="G21" s="24"/>
      <c r="H21" s="24"/>
      <c r="I21" s="37"/>
      <c r="J21" s="38" t="s">
        <v>26</v>
      </c>
      <c r="K21" s="39">
        <f>'[1]составляющие услуг'!$C$7</f>
        <v>151.36</v>
      </c>
      <c r="L21" s="39">
        <f>'[1]составляющие услуг'!$D$7</f>
        <v>162.12</v>
      </c>
      <c r="M21" s="39">
        <f>'[1]составляющие услуг'!$E$7</f>
        <v>414.16</v>
      </c>
      <c r="N21" s="39">
        <f>'[1]составляющие услуг'!$F$7</f>
        <v>472.06</v>
      </c>
      <c r="O21" s="24"/>
      <c r="P21" s="24"/>
      <c r="Q21" s="16"/>
      <c r="R21" s="16"/>
      <c r="S21" s="16"/>
      <c r="T21" s="16"/>
      <c r="U21" s="16"/>
      <c r="V21" s="16"/>
      <c r="W21" s="41"/>
      <c r="X21" s="24"/>
      <c r="Y21" s="43"/>
      <c r="Z21" s="16"/>
      <c r="AA21" s="16"/>
      <c r="AB21" s="16"/>
      <c r="AC21" s="16"/>
      <c r="AD21" s="16"/>
    </row>
    <row r="22" spans="1:30" s="42" customFormat="1" ht="41.25" customHeight="1">
      <c r="A22" s="35"/>
      <c r="B22" s="36" t="s">
        <v>29</v>
      </c>
      <c r="C22" s="23">
        <f>'[1]составляющие услуг'!$C$11</f>
        <v>2.149</v>
      </c>
      <c r="D22" s="23">
        <f>'[1]составляющие услуг'!$C$11</f>
        <v>2.149</v>
      </c>
      <c r="E22" s="23">
        <f>'[1]составляющие услуг'!$C$11</f>
        <v>2.149</v>
      </c>
      <c r="F22" s="23">
        <f>'[1]составляющие услуг'!$C$11</f>
        <v>2.149</v>
      </c>
      <c r="G22" s="24"/>
      <c r="H22" s="24"/>
      <c r="I22" s="35"/>
      <c r="J22" s="36" t="s">
        <v>25</v>
      </c>
      <c r="K22" s="23">
        <f>'[1]составляющие услуг'!$C$10</f>
        <v>59</v>
      </c>
      <c r="L22" s="23">
        <f>'[1]составляющие услуг'!$C$10</f>
        <v>59</v>
      </c>
      <c r="M22" s="23">
        <f>'[1]составляющие услуг'!$C$10</f>
        <v>59</v>
      </c>
      <c r="N22" s="23">
        <f>'[1]составляющие услуг'!$C$10</f>
        <v>59</v>
      </c>
      <c r="O22" s="24"/>
      <c r="P22" s="24"/>
      <c r="Q22" s="16"/>
      <c r="R22" s="16"/>
      <c r="S22" s="16"/>
      <c r="T22" s="16"/>
      <c r="U22" s="16"/>
      <c r="V22" s="16"/>
      <c r="W22" s="41"/>
      <c r="X22" s="24"/>
      <c r="Y22" s="41"/>
      <c r="Z22" s="16"/>
      <c r="AA22" s="16"/>
      <c r="AB22" s="16"/>
      <c r="AC22" s="16"/>
      <c r="AD22" s="16"/>
    </row>
    <row r="23" spans="1:30" s="42" customFormat="1" ht="41.25" customHeight="1">
      <c r="A23" s="35"/>
      <c r="B23" s="36" t="s">
        <v>28</v>
      </c>
      <c r="C23" s="23">
        <f>'[1]составляющие услуг'!$C$12</f>
        <v>0.239</v>
      </c>
      <c r="D23" s="23">
        <f>'[1]составляющие услуг'!$C$12</f>
        <v>0.239</v>
      </c>
      <c r="E23" s="23">
        <f>'[1]составляющие услуг'!$C$12</f>
        <v>0.239</v>
      </c>
      <c r="F23" s="23">
        <f>'[1]составляющие услуг'!$C$12</f>
        <v>0.239</v>
      </c>
      <c r="G23" s="24"/>
      <c r="H23" s="24"/>
      <c r="I23" s="35"/>
      <c r="J23" s="36" t="s">
        <v>27</v>
      </c>
      <c r="K23" s="23">
        <f>'[1]составляющие услуг'!$C$11</f>
        <v>2.149</v>
      </c>
      <c r="L23" s="23">
        <f>'[1]составляющие услуг'!$C$11</f>
        <v>2.149</v>
      </c>
      <c r="M23" s="23">
        <f>'[1]составляющие услуг'!$C$11</f>
        <v>2.149</v>
      </c>
      <c r="N23" s="23">
        <f>'[1]составляющие услуг'!$C$11</f>
        <v>2.149</v>
      </c>
      <c r="O23" s="24"/>
      <c r="P23" s="24"/>
      <c r="Q23" s="16"/>
      <c r="R23" s="16"/>
      <c r="S23" s="16"/>
      <c r="T23" s="16"/>
      <c r="U23" s="16"/>
      <c r="V23" s="16"/>
      <c r="W23" s="41"/>
      <c r="X23" s="44"/>
      <c r="Y23" s="41"/>
      <c r="Z23" s="16"/>
      <c r="AA23" s="16"/>
      <c r="AB23" s="16"/>
      <c r="AC23" s="16"/>
      <c r="AD23" s="16"/>
    </row>
    <row r="24" spans="7:16" ht="41.25" customHeight="1">
      <c r="G24" s="44"/>
      <c r="H24" s="44"/>
      <c r="I24" s="35"/>
      <c r="J24" s="36" t="s">
        <v>28</v>
      </c>
      <c r="K24" s="23">
        <f>'[1]составляющие услуг'!$C$12</f>
        <v>0.239</v>
      </c>
      <c r="L24" s="23">
        <f>'[1]составляющие услуг'!$C$12</f>
        <v>0.239</v>
      </c>
      <c r="M24" s="23">
        <f>'[1]составляющие услуг'!$C$12</f>
        <v>0.239</v>
      </c>
      <c r="N24" s="23">
        <f>'[1]составляющие услуг'!$C$12</f>
        <v>0.239</v>
      </c>
      <c r="O24" s="44"/>
      <c r="P24" s="44"/>
    </row>
  </sheetData>
  <sheetProtection sheet="1" formatCells="0" formatColumns="0" formatRows="0" insertColumns="0" insertRows="0" insertHyperlinks="0" deleteColumns="0" deleteRows="0"/>
  <mergeCells count="12">
    <mergeCell ref="Q3:V3"/>
    <mergeCell ref="Y3:AD3"/>
    <mergeCell ref="A4:B5"/>
    <mergeCell ref="I4:J5"/>
    <mergeCell ref="Q4:R5"/>
    <mergeCell ref="Y4:Z5"/>
    <mergeCell ref="A2:F2"/>
    <mergeCell ref="I2:N2"/>
    <mergeCell ref="Q2:V2"/>
    <mergeCell ref="Y2:AD2"/>
    <mergeCell ref="A3:F3"/>
    <mergeCell ref="I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3" manualBreakCount="3">
    <brk id="7" max="23" man="1"/>
    <brk id="15" max="23" man="1"/>
    <brk id="2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smurygin-ms</cp:lastModifiedBy>
  <dcterms:created xsi:type="dcterms:W3CDTF">2012-04-24T06:41:14Z</dcterms:created>
  <dcterms:modified xsi:type="dcterms:W3CDTF">2012-04-24T06:54:22Z</dcterms:modified>
  <cp:category/>
  <cp:version/>
  <cp:contentType/>
  <cp:contentStatus/>
</cp:coreProperties>
</file>