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1320" windowWidth="15480" windowHeight="9180"/>
  </bookViews>
  <sheets>
    <sheet name="Полезный отпуск" sheetId="9" r:id="rId1"/>
  </sheets>
  <calcPr calcId="125725"/>
</workbook>
</file>

<file path=xl/calcChain.xml><?xml version="1.0" encoding="utf-8"?>
<calcChain xmlns="http://schemas.openxmlformats.org/spreadsheetml/2006/main">
  <c r="C532" i="9"/>
  <c r="C528"/>
  <c r="C474"/>
  <c r="C85"/>
  <c r="C10"/>
  <c r="C8"/>
  <c r="C249" l="1"/>
  <c r="C65"/>
  <c r="C508" l="1"/>
  <c r="C177" l="1"/>
  <c r="C415" l="1"/>
  <c r="C254" l="1"/>
  <c r="C444" l="1"/>
  <c r="C441"/>
  <c r="C305"/>
  <c r="C301"/>
  <c r="C138"/>
  <c r="C134"/>
  <c r="C412"/>
  <c r="C165"/>
  <c r="C300" l="1"/>
  <c r="C133"/>
  <c r="C440"/>
  <c r="C411"/>
  <c r="C35"/>
  <c r="C515" l="1"/>
  <c r="C512"/>
  <c r="C511" l="1"/>
  <c r="C456" l="1"/>
  <c r="C453"/>
  <c r="C452" l="1"/>
  <c r="C233"/>
  <c r="C229"/>
  <c r="C184"/>
  <c r="C524" l="1"/>
  <c r="C272"/>
  <c r="C467"/>
  <c r="C463"/>
  <c r="C521"/>
  <c r="C518"/>
  <c r="C308"/>
  <c r="C496"/>
  <c r="C324"/>
  <c r="C323" s="1"/>
  <c r="C285"/>
  <c r="C280"/>
  <c r="C523" l="1"/>
  <c r="C517"/>
  <c r="C462"/>
  <c r="C357"/>
  <c r="C342" l="1"/>
  <c r="C394"/>
  <c r="C237"/>
  <c r="C504"/>
  <c r="C370"/>
  <c r="C369" s="1"/>
  <c r="C500" l="1"/>
  <c r="C220" l="1"/>
  <c r="C102" l="1"/>
  <c r="C105"/>
  <c r="C492"/>
  <c r="C488"/>
  <c r="C353"/>
  <c r="C352" s="1"/>
  <c r="C482"/>
  <c r="C212"/>
  <c r="C101" l="1"/>
  <c r="C487"/>
  <c r="C480"/>
  <c r="C478"/>
  <c r="C477" l="1"/>
  <c r="C318"/>
  <c r="C470"/>
  <c r="C469" s="1"/>
  <c r="C458"/>
  <c r="C450"/>
  <c r="C447"/>
  <c r="C435"/>
  <c r="C433"/>
  <c r="C429"/>
  <c r="C426"/>
  <c r="C423"/>
  <c r="C418"/>
  <c r="C407"/>
  <c r="C405"/>
  <c r="C402"/>
  <c r="C397"/>
  <c r="C391"/>
  <c r="C390" s="1"/>
  <c r="C388"/>
  <c r="C385"/>
  <c r="C380"/>
  <c r="C379" s="1"/>
  <c r="C377"/>
  <c r="C375"/>
  <c r="C366"/>
  <c r="C363"/>
  <c r="C348"/>
  <c r="C347" s="1"/>
  <c r="C338"/>
  <c r="C335"/>
  <c r="C330" s="1"/>
  <c r="C331"/>
  <c r="C328"/>
  <c r="C317"/>
  <c r="C313"/>
  <c r="C298"/>
  <c r="C293"/>
  <c r="C289"/>
  <c r="C275"/>
  <c r="C269"/>
  <c r="C266"/>
  <c r="C264"/>
  <c r="C259"/>
  <c r="C245"/>
  <c r="C240"/>
  <c r="C225"/>
  <c r="C216"/>
  <c r="C209"/>
  <c r="C205"/>
  <c r="C202"/>
  <c r="C195"/>
  <c r="C194" s="1"/>
  <c r="C191"/>
  <c r="C188"/>
  <c r="C180"/>
  <c r="C175"/>
  <c r="C173"/>
  <c r="C170"/>
  <c r="C164" s="1"/>
  <c r="C162"/>
  <c r="C160"/>
  <c r="C155" s="1"/>
  <c r="C156"/>
  <c r="C152"/>
  <c r="C149"/>
  <c r="C145"/>
  <c r="C141"/>
  <c r="C129"/>
  <c r="C126"/>
  <c r="C123"/>
  <c r="C118"/>
  <c r="C114"/>
  <c r="C111"/>
  <c r="C108"/>
  <c r="C98"/>
  <c r="C93"/>
  <c r="C89"/>
  <c r="C84" s="1"/>
  <c r="C81"/>
  <c r="C78"/>
  <c r="C75"/>
  <c r="C70"/>
  <c r="C60"/>
  <c r="C56"/>
  <c r="C52" s="1"/>
  <c r="C53"/>
  <c r="C50"/>
  <c r="C46"/>
  <c r="C41"/>
  <c r="C30"/>
  <c r="C24"/>
  <c r="C19"/>
  <c r="C13"/>
  <c r="C7"/>
  <c r="C59" l="1"/>
  <c r="C232"/>
  <c r="C215"/>
  <c r="C18"/>
  <c r="C107"/>
  <c r="C422"/>
  <c r="C374"/>
  <c r="C284"/>
  <c r="C268"/>
  <c r="C263"/>
  <c r="C208"/>
  <c r="C201"/>
  <c r="C187"/>
  <c r="C148"/>
  <c r="C113"/>
  <c r="C29"/>
  <c r="C6"/>
  <c r="C446"/>
  <c r="C428"/>
  <c r="C401"/>
  <c r="C384"/>
  <c r="C362"/>
  <c r="C307"/>
  <c r="C292"/>
  <c r="C224"/>
  <c r="C179"/>
  <c r="C122"/>
  <c r="C92"/>
  <c r="C74"/>
  <c r="C40"/>
  <c r="C5" l="1"/>
</calcChain>
</file>

<file path=xl/sharedStrings.xml><?xml version="1.0" encoding="utf-8"?>
<sst xmlns="http://schemas.openxmlformats.org/spreadsheetml/2006/main" count="531" uniqueCount="112">
  <si>
    <t>Итого</t>
  </si>
  <si>
    <t>ООО "Отдых"</t>
  </si>
  <si>
    <t>ВН</t>
  </si>
  <si>
    <t>НН</t>
  </si>
  <si>
    <t>ЗАО "ССК"</t>
  </si>
  <si>
    <t>ОАО "НкНПЗ"</t>
  </si>
  <si>
    <t>ООО "Энергонефть Самара"</t>
  </si>
  <si>
    <t xml:space="preserve">СН 1 </t>
  </si>
  <si>
    <t>СН 2</t>
  </si>
  <si>
    <t>СН 1</t>
  </si>
  <si>
    <t xml:space="preserve">СН 2 </t>
  </si>
  <si>
    <t xml:space="preserve">НН </t>
  </si>
  <si>
    <t>ООО "Сызранская ГЭС"</t>
  </si>
  <si>
    <t>ООО "ЗПП"</t>
  </si>
  <si>
    <t>Энергосбыт ЮУЖД</t>
  </si>
  <si>
    <t xml:space="preserve">ЗАО "Самарский ОЭЗ" </t>
  </si>
  <si>
    <t>ЗАО "Нефтехимия"</t>
  </si>
  <si>
    <t>ООО "Электрощит" - Энерготехстрой"</t>
  </si>
  <si>
    <t>ООО "Сетевик"</t>
  </si>
  <si>
    <t>ФКП "Самарский завод "Коммунар"</t>
  </si>
  <si>
    <t xml:space="preserve">МП г. Самары  "Самарский метрополитен" </t>
  </si>
  <si>
    <t xml:space="preserve">ООО "Энерго" </t>
  </si>
  <si>
    <t>МУП "Волжское ЖКХ"</t>
  </si>
  <si>
    <t xml:space="preserve">ООО "Энергозавод" </t>
  </si>
  <si>
    <t>СН2</t>
  </si>
  <si>
    <t>ОАО "Промсинтез"</t>
  </si>
  <si>
    <t xml:space="preserve">ОАО "Тяжмаш"  </t>
  </si>
  <si>
    <t>ОАО "СПЗ"</t>
  </si>
  <si>
    <t xml:space="preserve">ООО "ВЭТ"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</si>
  <si>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</si>
  <si>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</si>
  <si>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</si>
  <si>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</si>
  <si>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ОАО "Волгабурмаш"</t>
  </si>
  <si>
    <t>Международный аэропорт "Курумоч"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</si>
  <si>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</si>
  <si>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</si>
  <si>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</si>
  <si>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</si>
  <si>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</si>
  <si>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</si>
  <si>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</si>
  <si>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</si>
  <si>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</si>
  <si>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</si>
  <si>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</si>
  <si>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</si>
  <si>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</si>
  <si>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ОАО "МРСК Волги"</t>
  </si>
  <si>
    <t>Прочие потребители</t>
  </si>
  <si>
    <t>ФКП "ПГБИП"</t>
  </si>
  <si>
    <t>ОАО "СЗ ЭМИ"</t>
  </si>
  <si>
    <t>Наименование сетевой организации</t>
  </si>
  <si>
    <t>ЗАО  "Алкоа СМЗ"</t>
  </si>
  <si>
    <t>Население и приравненные к населению</t>
  </si>
  <si>
    <t>ЗАО "Энергетика и связь строительства"</t>
  </si>
  <si>
    <t>ЗАО "СККМ"</t>
  </si>
  <si>
    <t>ОАО "СЗ "Экран"</t>
  </si>
  <si>
    <t>ЗАО "Сызранская керамика"</t>
  </si>
  <si>
    <t>ЗАО "Самарский завод "Нефтемаш"</t>
  </si>
  <si>
    <t>ЗАО "СКК"</t>
  </si>
  <si>
    <t>Прочие потребители, СН2</t>
  </si>
  <si>
    <t>ОАО "АвтоВАЗ"</t>
  </si>
  <si>
    <t>ОАО "Пластик"</t>
  </si>
  <si>
    <t>ООО "ДМТ"</t>
  </si>
  <si>
    <t>ОАО "Салют"</t>
  </si>
  <si>
    <t>ООО "Реммаш-Сервис"</t>
  </si>
  <si>
    <t>ОАО "Кузнецов"</t>
  </si>
  <si>
    <t xml:space="preserve">ЗАО "Квант" </t>
  </si>
  <si>
    <t>ООО "ОСК"</t>
  </si>
  <si>
    <t>ОАО "РЖД"</t>
  </si>
  <si>
    <t>ООО "УЭС"</t>
  </si>
  <si>
    <t>ФГУП ГНПРКЦ "ЦСКБ-Прогресс"</t>
  </si>
  <si>
    <t>ОАО  "РЭУ " Филиал "Самарский"</t>
  </si>
  <si>
    <t>Объем, кВт*ч</t>
  </si>
  <si>
    <t>Прочие сетевые организации</t>
  </si>
  <si>
    <t>Население и приравненные к населению, СН2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</si>
  <si>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</si>
  <si>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</si>
  <si>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</si>
  <si>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>Прочие потребители, ВН</t>
  </si>
  <si>
    <t xml:space="preserve">Прочие потребители, НН 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</si>
  <si>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</si>
  <si>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</si>
  <si>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</si>
  <si>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</si>
  <si>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</si>
  <si>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</si>
  <si>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ОАО "Оборонэнерго"</t>
  </si>
  <si>
    <t>ООО "Горный ХОЛОД"</t>
  </si>
  <si>
    <t>ООО "Солли-Энерго"</t>
  </si>
  <si>
    <t>ЗАО "Дуплет"</t>
  </si>
  <si>
    <t xml:space="preserve">ОАО "Клапан"                       </t>
  </si>
  <si>
    <t>ООО "Энергетик"</t>
  </si>
  <si>
    <t>ОАО "Завод ЖБИ-3"</t>
  </si>
  <si>
    <t>ООО "РЭС"</t>
  </si>
  <si>
    <t>ООО "Энерго-Центр"</t>
  </si>
  <si>
    <t>ЗАО "Электросеть-Волга"</t>
  </si>
  <si>
    <t xml:space="preserve">ООО "ТЭС"                          </t>
  </si>
  <si>
    <t>ООО "Синэргия"</t>
  </si>
  <si>
    <t>ООО "Сетевая компания"</t>
  </si>
  <si>
    <t xml:space="preserve">ООО "Поволжская сетевая компания" </t>
  </si>
  <si>
    <t>ООО "Автоград-водоканал"</t>
  </si>
  <si>
    <t>ООО "Компания Стрейд"</t>
  </si>
  <si>
    <t xml:space="preserve">ООО "БИАКСПЛЕН" </t>
  </si>
  <si>
    <t>ООО "Энергосервис"</t>
  </si>
  <si>
    <t>ООО "Авиаспецмонтаж"</t>
  </si>
  <si>
    <t>ОАО "Электросеть"</t>
  </si>
  <si>
    <t>ВН (двухставочный тариф)</t>
  </si>
  <si>
    <t>Прочие потребители (двухставочный тариф)</t>
  </si>
  <si>
    <t xml:space="preserve">ООО "Спецавтоматика" </t>
  </si>
  <si>
    <t>Объемы фактического полезного отпуска электроэнергии потребителям ОАО "Самараэнерго" по тарифным группам  в разрезе территориальных сетевых организациий по уровням напряжения за ноябрь 2013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</si>
</sst>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9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/>
    <xf numFmtId="3" fontId="1" fillId="0" borderId="1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7" xfId="0" applyNumberFormat="1" applyFont="1" applyBorder="1"/>
    <xf numFmtId="3" fontId="1" fillId="0" borderId="1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/>
    <xf numFmtId="3" fontId="1" fillId="0" borderId="7" xfId="0" applyNumberFormat="1" applyFont="1" applyFill="1" applyBorder="1"/>
    <xf numFmtId="0" fontId="1" fillId="0" borderId="7" xfId="0" applyFont="1" applyFill="1" applyBorder="1"/>
    <xf numFmtId="3" fontId="3" fillId="0" borderId="4" xfId="0" applyNumberFormat="1" applyFont="1" applyFill="1" applyBorder="1"/>
    <xf numFmtId="0" fontId="1" fillId="0" borderId="7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 shrinkToFit="1"/>
    </xf>
    <xf numFmtId="3" fontId="4" fillId="0" borderId="17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5" xfId="0" applyNumberFormat="1" applyFont="1" applyBorder="1" applyAlignment="1">
      <alignment horizontal="right" vertical="center" wrapText="1" shrinkToFit="1"/>
    </xf>
    <xf numFmtId="3" fontId="3" fillId="0" borderId="8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5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6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 shrinkToFi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7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3" fontId="2" fillId="2" borderId="3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5" xfId="0" applyNumberFormat="1" applyFont="1" applyBorder="1" applyAlignment="1">
      <alignment horizontal="right" vertical="center" wrapText="1" shrinkToFit="1"/>
    </xf>
    <xf numFmtId="3" fontId="1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7" xfId="0" applyNumberFormat="1" applyFont="1" applyFill="1" applyBorder="1"/>
    <xf numFmtId="0" fontId="1" fillId="0" borderId="7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5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0" fontId="0" fillId="0" borderId="0" xfId="0" applyFill="1"/>
    <xf numFmtId="3" fontId="1" fillId="0" borderId="21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1" fillId="2" borderId="8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/>
    <xf numFmtId="3" fontId="1" fillId="0" borderId="17" xfId="0" applyNumberFormat="1" applyFont="1" applyFill="1" applyBorder="1"/>
    <xf numFmtId="3" fontId="1" fillId="0" borderId="17" xfId="0" applyNumberFormat="1" applyFont="1" applyBorder="1"/>
    <xf numFmtId="0" fontId="1" fillId="0" borderId="17" xfId="0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 shrinkToFit="1"/>
    </xf>
    <xf numFmtId="0" fontId="1" fillId="0" borderId="4" xfId="0" applyFont="1" applyFill="1" applyBorder="1" applyAlignment="1">
      <alignment horizontal="right" vertical="center" wrapText="1" shrinkToFi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2"/>
  <sheetViews>
    <sheetView tabSelected="1" workbookViewId="0">
      <selection activeCell="C452" sqref="C452"/>
    </sheetView>
  </sheetViews>
  <sheetFormatPr defaultRowHeight="15"/>
  <cols>
    <col min="2" max="2" width="44.570312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>
      <c r="B2" s="166" t="s">
        <v>111</v>
      </c>
      <c r="C2" s="166"/>
    </row>
    <row r="3" spans="2:11" ht="15.75" thickBot="1"/>
    <row r="4" spans="2:11" ht="25.5" customHeight="1" thickBot="1">
      <c r="B4" s="39" t="s">
        <v>52</v>
      </c>
      <c r="C4" s="99" t="s">
        <v>74</v>
      </c>
      <c r="G4" s="130"/>
      <c r="I4" s="130"/>
      <c r="K4" s="130"/>
    </row>
    <row r="5" spans="2:11" ht="16.5" thickBot="1">
      <c r="B5" s="98" t="s">
        <v>0</v>
      </c>
      <c r="C5" s="94">
        <f>C6+C18+C29+C40+C50+C52+C59+C74+C81+C84+C92+C101+C107+C113+C122+C129+C141+C145+C148+C155+C162+C164+C173+C175+C179+C187+C194+C201+C208+C215+C224+C232+C240+C245+C249+C254+C259+C263+C268+C275+C280+C284+C292+C307+C317+C323+C328+C330+C338+C342+C347+C352+C357+C362+C369+C374+C379+C384+C390+C397+C401+C407+C418+C422+C428+C435+C446+C452+C458+C462+C469+C532+C477+C482+C487+C496+C500+C504+C508+C511+C517+C523+C411+C133+C300+C440+C177</f>
        <v>1302009919</v>
      </c>
      <c r="G5" s="128"/>
      <c r="I5" s="128"/>
      <c r="K5" s="128"/>
    </row>
    <row r="6" spans="2:11" ht="16.5" thickBot="1">
      <c r="B6" s="58" t="s">
        <v>48</v>
      </c>
      <c r="C6" s="94">
        <f>C7+C13</f>
        <v>836416041</v>
      </c>
    </row>
    <row r="7" spans="2:11" ht="16.5" thickBot="1">
      <c r="B7" s="15" t="s">
        <v>49</v>
      </c>
      <c r="C7" s="41">
        <f>SUM(C8:C12)</f>
        <v>796208123</v>
      </c>
      <c r="F7" s="128"/>
      <c r="G7" s="128"/>
    </row>
    <row r="8" spans="2:11" ht="15.75">
      <c r="B8" s="68" t="s">
        <v>2</v>
      </c>
      <c r="C8" s="8">
        <f>446343602+254903027</f>
        <v>701246629</v>
      </c>
      <c r="E8" s="128"/>
    </row>
    <row r="9" spans="2:11" ht="15.75">
      <c r="B9" s="74" t="s">
        <v>108</v>
      </c>
      <c r="C9" s="9">
        <v>16419202</v>
      </c>
      <c r="E9" s="128"/>
    </row>
    <row r="10" spans="2:11" ht="15.75">
      <c r="B10" s="74" t="s">
        <v>9</v>
      </c>
      <c r="C10" s="7">
        <f>27000364+1011942</f>
        <v>28012306</v>
      </c>
      <c r="E10" s="128"/>
      <c r="G10" s="128"/>
    </row>
    <row r="11" spans="2:11" ht="15.75">
      <c r="B11" s="74" t="s">
        <v>8</v>
      </c>
      <c r="C11" s="7">
        <v>39833206</v>
      </c>
      <c r="E11" s="128"/>
    </row>
    <row r="12" spans="2:11" ht="16.5" thickBot="1">
      <c r="B12" s="75" t="s">
        <v>3</v>
      </c>
      <c r="C12" s="20">
        <v>10696780</v>
      </c>
      <c r="E12" s="128"/>
    </row>
    <row r="13" spans="2:11" ht="32.25" thickBot="1">
      <c r="B13" s="17" t="s">
        <v>54</v>
      </c>
      <c r="C13" s="42">
        <f>SUM(C14:C17)</f>
        <v>40207918</v>
      </c>
    </row>
    <row r="14" spans="2:11" ht="15.75">
      <c r="B14" s="68" t="s">
        <v>2</v>
      </c>
      <c r="C14" s="153">
        <v>779173</v>
      </c>
    </row>
    <row r="15" spans="2:11" ht="15.75">
      <c r="B15" s="74" t="s">
        <v>9</v>
      </c>
      <c r="C15" s="148">
        <v>219358</v>
      </c>
    </row>
    <row r="16" spans="2:11" ht="15.75">
      <c r="B16" s="74" t="s">
        <v>8</v>
      </c>
      <c r="C16" s="148">
        <v>4171352</v>
      </c>
    </row>
    <row r="17" spans="2:3" ht="16.5" thickBot="1">
      <c r="B17" s="75" t="s">
        <v>3</v>
      </c>
      <c r="C17" s="154">
        <v>35038035</v>
      </c>
    </row>
    <row r="18" spans="2:3" ht="16.5" thickBot="1">
      <c r="B18" s="58" t="s">
        <v>4</v>
      </c>
      <c r="C18" s="94">
        <f>C19+C24</f>
        <v>136952406</v>
      </c>
    </row>
    <row r="19" spans="2:3" ht="15.75">
      <c r="B19" s="15" t="s">
        <v>49</v>
      </c>
      <c r="C19" s="43">
        <f>C20+C21+C22+C23</f>
        <v>75362936</v>
      </c>
    </row>
    <row r="20" spans="2:3" ht="15.75">
      <c r="B20" s="66" t="s">
        <v>2</v>
      </c>
      <c r="C20" s="44">
        <v>18016449</v>
      </c>
    </row>
    <row r="21" spans="2:3" ht="15.75">
      <c r="B21" s="74" t="s">
        <v>9</v>
      </c>
      <c r="C21" s="45">
        <v>5980417</v>
      </c>
    </row>
    <row r="22" spans="2:3" ht="15.75">
      <c r="B22" s="74" t="s">
        <v>8</v>
      </c>
      <c r="C22" s="45">
        <v>33757977</v>
      </c>
    </row>
    <row r="23" spans="2:3" ht="15.75">
      <c r="B23" s="74" t="s">
        <v>3</v>
      </c>
      <c r="C23" s="45">
        <v>17608093</v>
      </c>
    </row>
    <row r="24" spans="2:3" ht="31.5">
      <c r="B24" s="16" t="s">
        <v>54</v>
      </c>
      <c r="C24" s="46">
        <f>C25+C26+C27+C28</f>
        <v>61589470</v>
      </c>
    </row>
    <row r="25" spans="2:3" ht="15.75">
      <c r="B25" s="66" t="s">
        <v>2</v>
      </c>
      <c r="C25" s="44">
        <v>305224</v>
      </c>
    </row>
    <row r="26" spans="2:3" ht="15.75">
      <c r="B26" s="74" t="s">
        <v>9</v>
      </c>
      <c r="C26" s="45">
        <v>136126</v>
      </c>
    </row>
    <row r="27" spans="2:3" ht="15.75">
      <c r="B27" s="74" t="s">
        <v>8</v>
      </c>
      <c r="C27" s="45">
        <v>1665737</v>
      </c>
    </row>
    <row r="28" spans="2:3" ht="16.5" thickBot="1">
      <c r="B28" s="75" t="s">
        <v>3</v>
      </c>
      <c r="C28" s="47">
        <v>59482383</v>
      </c>
    </row>
    <row r="29" spans="2:3" ht="16.5" thickBot="1">
      <c r="B29" s="118" t="s">
        <v>70</v>
      </c>
      <c r="C29" s="97">
        <f>C30+C35</f>
        <v>11960162</v>
      </c>
    </row>
    <row r="30" spans="2:3" ht="15.75">
      <c r="B30" s="101" t="s">
        <v>49</v>
      </c>
      <c r="C30" s="48">
        <f>C31+C32+C33+C34</f>
        <v>10279958</v>
      </c>
    </row>
    <row r="31" spans="2:3" ht="15.75">
      <c r="B31" s="110" t="s">
        <v>2</v>
      </c>
      <c r="C31" s="54">
        <v>6460254</v>
      </c>
    </row>
    <row r="32" spans="2:3" ht="15.75">
      <c r="B32" s="110" t="s">
        <v>9</v>
      </c>
      <c r="C32" s="54">
        <v>740531</v>
      </c>
    </row>
    <row r="33" spans="2:3" ht="15.75">
      <c r="B33" s="110" t="s">
        <v>8</v>
      </c>
      <c r="C33" s="54">
        <v>2525305</v>
      </c>
    </row>
    <row r="34" spans="2:3" ht="15.75">
      <c r="B34" s="110" t="s">
        <v>3</v>
      </c>
      <c r="C34" s="54">
        <v>553868</v>
      </c>
    </row>
    <row r="35" spans="2:3" ht="31.5">
      <c r="B35" s="16" t="s">
        <v>54</v>
      </c>
      <c r="C35" s="106">
        <f>C36+C37+C38+C39</f>
        <v>1680204</v>
      </c>
    </row>
    <row r="36" spans="2:3" ht="15.75">
      <c r="B36" s="110" t="s">
        <v>2</v>
      </c>
      <c r="C36" s="54">
        <v>101749</v>
      </c>
    </row>
    <row r="37" spans="2:3" ht="15.75" hidden="1">
      <c r="B37" s="110" t="s">
        <v>9</v>
      </c>
      <c r="C37" s="54"/>
    </row>
    <row r="38" spans="2:3" ht="15.75">
      <c r="B38" s="110" t="s">
        <v>8</v>
      </c>
      <c r="C38" s="54">
        <v>213780</v>
      </c>
    </row>
    <row r="39" spans="2:3" ht="16.5" thickBot="1">
      <c r="B39" s="111" t="s">
        <v>3</v>
      </c>
      <c r="C39" s="56">
        <v>1364675</v>
      </c>
    </row>
    <row r="40" spans="2:3" ht="16.5" thickBot="1">
      <c r="B40" s="70" t="s">
        <v>5</v>
      </c>
      <c r="C40" s="38">
        <f>SUM(C41,C46)</f>
        <v>10708017</v>
      </c>
    </row>
    <row r="41" spans="2:3" ht="15.75">
      <c r="B41" s="65" t="s">
        <v>49</v>
      </c>
      <c r="C41" s="48">
        <f>SUM(C42:C45)</f>
        <v>10617106</v>
      </c>
    </row>
    <row r="42" spans="2:3" ht="15.75">
      <c r="B42" s="74" t="s">
        <v>2</v>
      </c>
      <c r="C42" s="11">
        <v>3934191</v>
      </c>
    </row>
    <row r="43" spans="2:3" ht="15.75">
      <c r="B43" s="74" t="s">
        <v>9</v>
      </c>
      <c r="C43" s="11">
        <v>5930079</v>
      </c>
    </row>
    <row r="44" spans="2:3" ht="15.75">
      <c r="B44" s="74" t="s">
        <v>8</v>
      </c>
      <c r="C44" s="11">
        <v>558287</v>
      </c>
    </row>
    <row r="45" spans="2:3" ht="15.75">
      <c r="B45" s="74" t="s">
        <v>3</v>
      </c>
      <c r="C45" s="11">
        <v>194549</v>
      </c>
    </row>
    <row r="46" spans="2:3" ht="31.5">
      <c r="B46" s="16" t="s">
        <v>54</v>
      </c>
      <c r="C46" s="104">
        <f>SUM(C47:C49)</f>
        <v>90911</v>
      </c>
    </row>
    <row r="47" spans="2:3" ht="15.75">
      <c r="B47" s="66" t="s">
        <v>35</v>
      </c>
      <c r="C47" s="22">
        <v>13200</v>
      </c>
    </row>
    <row r="48" spans="2:3" ht="15.75">
      <c r="B48" s="66" t="s">
        <v>24</v>
      </c>
      <c r="C48" s="22">
        <v>1757</v>
      </c>
    </row>
    <row r="49" spans="2:3" ht="17.25" customHeight="1" thickBot="1">
      <c r="B49" s="66" t="s">
        <v>3</v>
      </c>
      <c r="C49" s="49">
        <v>75954</v>
      </c>
    </row>
    <row r="50" spans="2:3" ht="16.5" thickBot="1">
      <c r="B50" s="59" t="s">
        <v>1</v>
      </c>
      <c r="C50" s="4">
        <f>C51</f>
        <v>258240</v>
      </c>
    </row>
    <row r="51" spans="2:3" ht="16.5" thickBot="1">
      <c r="B51" s="126" t="s">
        <v>79</v>
      </c>
      <c r="C51" s="129">
        <v>258240</v>
      </c>
    </row>
    <row r="52" spans="2:3" ht="16.5" thickBot="1">
      <c r="B52" s="64" t="s">
        <v>53</v>
      </c>
      <c r="C52" s="2">
        <f>SUM(C54:C56)</f>
        <v>380533</v>
      </c>
    </row>
    <row r="53" spans="2:3" ht="15.75">
      <c r="B53" s="65" t="s">
        <v>49</v>
      </c>
      <c r="C53" s="10">
        <f>SUM(C54:C55)</f>
        <v>353124</v>
      </c>
    </row>
    <row r="54" spans="2:3" ht="15.75">
      <c r="B54" s="66" t="s">
        <v>2</v>
      </c>
      <c r="C54" s="9">
        <v>78912</v>
      </c>
    </row>
    <row r="55" spans="2:3" ht="15.75">
      <c r="B55" s="74" t="s">
        <v>24</v>
      </c>
      <c r="C55" s="7">
        <v>274212</v>
      </c>
    </row>
    <row r="56" spans="2:3" ht="31.5">
      <c r="B56" s="16" t="s">
        <v>54</v>
      </c>
      <c r="C56" s="26">
        <f>SUM(C57:C58)</f>
        <v>27409</v>
      </c>
    </row>
    <row r="57" spans="2:3" ht="15.75">
      <c r="B57" s="66" t="s">
        <v>24</v>
      </c>
      <c r="C57" s="7">
        <v>20661</v>
      </c>
    </row>
    <row r="58" spans="2:3" ht="16.5" thickBot="1">
      <c r="B58" s="66" t="s">
        <v>3</v>
      </c>
      <c r="C58" s="12">
        <v>6748</v>
      </c>
    </row>
    <row r="59" spans="2:3" ht="16.5" thickBot="1">
      <c r="B59" s="58" t="s">
        <v>6</v>
      </c>
      <c r="C59" s="96">
        <f>C60+C70+C65</f>
        <v>112488484</v>
      </c>
    </row>
    <row r="60" spans="2:3" ht="15.75">
      <c r="B60" s="65" t="s">
        <v>49</v>
      </c>
      <c r="C60" s="72">
        <f>SUM(C61:C64)</f>
        <v>2304325</v>
      </c>
    </row>
    <row r="61" spans="2:3" ht="15.75">
      <c r="B61" s="74" t="s">
        <v>2</v>
      </c>
      <c r="C61" s="50">
        <v>125803</v>
      </c>
    </row>
    <row r="62" spans="2:3" ht="15.75">
      <c r="B62" s="76" t="s">
        <v>35</v>
      </c>
      <c r="C62" s="51">
        <v>1185053</v>
      </c>
    </row>
    <row r="63" spans="2:3" ht="15.75">
      <c r="B63" s="76" t="s">
        <v>24</v>
      </c>
      <c r="C63" s="51">
        <v>965063</v>
      </c>
    </row>
    <row r="64" spans="2:3" ht="15.75">
      <c r="B64" s="76" t="s">
        <v>3</v>
      </c>
      <c r="C64" s="50">
        <v>28406</v>
      </c>
    </row>
    <row r="65" spans="2:3" ht="31.5">
      <c r="B65" s="16" t="s">
        <v>109</v>
      </c>
      <c r="C65" s="164">
        <f>SUM(C66:C69)</f>
        <v>110010688</v>
      </c>
    </row>
    <row r="66" spans="2:3" ht="15.75">
      <c r="B66" s="74" t="s">
        <v>2</v>
      </c>
      <c r="C66" s="50">
        <v>3299410</v>
      </c>
    </row>
    <row r="67" spans="2:3" ht="15.75">
      <c r="B67" s="76" t="s">
        <v>35</v>
      </c>
      <c r="C67" s="50">
        <v>60489151</v>
      </c>
    </row>
    <row r="68" spans="2:3" ht="15.75">
      <c r="B68" s="76" t="s">
        <v>24</v>
      </c>
      <c r="C68" s="50">
        <v>46191716</v>
      </c>
    </row>
    <row r="69" spans="2:3" ht="15.75">
      <c r="B69" s="76" t="s">
        <v>3</v>
      </c>
      <c r="C69" s="50">
        <v>30411</v>
      </c>
    </row>
    <row r="70" spans="2:3" ht="31.5">
      <c r="B70" s="16" t="s">
        <v>54</v>
      </c>
      <c r="C70" s="105">
        <f>SUM(C71:C73)</f>
        <v>173471</v>
      </c>
    </row>
    <row r="71" spans="2:3" ht="15.75">
      <c r="B71" s="74" t="s">
        <v>35</v>
      </c>
      <c r="C71" s="50">
        <v>143698</v>
      </c>
    </row>
    <row r="72" spans="2:3" ht="15.75">
      <c r="B72" s="74" t="s">
        <v>24</v>
      </c>
      <c r="C72" s="50">
        <v>4113</v>
      </c>
    </row>
    <row r="73" spans="2:3" ht="16.5" thickBot="1">
      <c r="B73" s="77" t="s">
        <v>3</v>
      </c>
      <c r="C73" s="52">
        <v>25660</v>
      </c>
    </row>
    <row r="74" spans="2:3" ht="16.5" thickBot="1">
      <c r="B74" s="58" t="s">
        <v>60</v>
      </c>
      <c r="C74" s="2">
        <f>C75+C78</f>
        <v>431823</v>
      </c>
    </row>
    <row r="75" spans="2:3" ht="15.75">
      <c r="B75" s="65" t="s">
        <v>49</v>
      </c>
      <c r="C75" s="10">
        <f>SUM(C76:C77)</f>
        <v>328846</v>
      </c>
    </row>
    <row r="76" spans="2:3" ht="15.75">
      <c r="B76" s="66" t="s">
        <v>24</v>
      </c>
      <c r="C76" s="22">
        <v>292102</v>
      </c>
    </row>
    <row r="77" spans="2:3" ht="15.75">
      <c r="B77" s="74" t="s">
        <v>3</v>
      </c>
      <c r="C77" s="11">
        <v>36744</v>
      </c>
    </row>
    <row r="78" spans="2:3" ht="31.5">
      <c r="B78" s="16" t="s">
        <v>54</v>
      </c>
      <c r="C78" s="127">
        <f>SUM(C79:C80)</f>
        <v>102977</v>
      </c>
    </row>
    <row r="79" spans="2:3" ht="15.75">
      <c r="B79" s="74" t="s">
        <v>24</v>
      </c>
      <c r="C79" s="11">
        <v>9680</v>
      </c>
    </row>
    <row r="80" spans="2:3" ht="16.5" thickBot="1">
      <c r="B80" s="75" t="s">
        <v>3</v>
      </c>
      <c r="C80" s="53">
        <v>93297</v>
      </c>
    </row>
    <row r="81" spans="1:5" ht="16.5" hidden="1" thickBot="1">
      <c r="B81" s="61" t="s">
        <v>92</v>
      </c>
      <c r="C81" s="2">
        <f>SUM(C83:C83)</f>
        <v>0</v>
      </c>
    </row>
    <row r="82" spans="1:5" ht="15.75" hidden="1">
      <c r="B82" s="65" t="s">
        <v>49</v>
      </c>
      <c r="C82" s="42"/>
    </row>
    <row r="83" spans="1:5" ht="16.5" hidden="1" thickBot="1">
      <c r="B83" s="74" t="s">
        <v>8</v>
      </c>
      <c r="C83" s="11"/>
    </row>
    <row r="84" spans="1:5" ht="16.5" thickBot="1">
      <c r="A84" s="134"/>
      <c r="B84" s="64" t="s">
        <v>97</v>
      </c>
      <c r="C84" s="2">
        <f>C85+C89</f>
        <v>1344726</v>
      </c>
    </row>
    <row r="85" spans="1:5" ht="15.75">
      <c r="A85" s="134"/>
      <c r="B85" s="36" t="s">
        <v>49</v>
      </c>
      <c r="C85" s="72">
        <f>SUM(C86:C88)</f>
        <v>896571</v>
      </c>
      <c r="D85" s="134"/>
      <c r="E85" s="134"/>
    </row>
    <row r="86" spans="1:5" ht="15.75">
      <c r="A86" s="134"/>
      <c r="B86" s="74" t="s">
        <v>9</v>
      </c>
      <c r="C86" s="104">
        <v>196567</v>
      </c>
      <c r="D86" s="134"/>
      <c r="E86" s="134"/>
    </row>
    <row r="87" spans="1:5" ht="15.75">
      <c r="A87" s="134"/>
      <c r="B87" s="74" t="s">
        <v>8</v>
      </c>
      <c r="C87" s="11">
        <v>554030</v>
      </c>
      <c r="D87" s="134"/>
      <c r="E87" s="134"/>
    </row>
    <row r="88" spans="1:5" ht="15.75">
      <c r="A88" s="134"/>
      <c r="B88" s="74" t="s">
        <v>3</v>
      </c>
      <c r="C88" s="11">
        <v>145974</v>
      </c>
      <c r="D88" s="134"/>
      <c r="E88" s="134"/>
    </row>
    <row r="89" spans="1:5" ht="31.5">
      <c r="A89" s="134"/>
      <c r="B89" s="16" t="s">
        <v>54</v>
      </c>
      <c r="C89" s="105">
        <f>SUM(C90:C91)</f>
        <v>448155</v>
      </c>
      <c r="D89" s="134"/>
      <c r="E89" s="134"/>
    </row>
    <row r="90" spans="1:5" ht="15.75">
      <c r="A90" s="134"/>
      <c r="B90" s="74" t="s">
        <v>8</v>
      </c>
      <c r="C90" s="11">
        <v>7030</v>
      </c>
      <c r="D90" s="134"/>
      <c r="E90" s="134"/>
    </row>
    <row r="91" spans="1:5" ht="16.5" thickBot="1">
      <c r="A91" s="134"/>
      <c r="B91" s="75" t="s">
        <v>11</v>
      </c>
      <c r="C91" s="12">
        <v>441125</v>
      </c>
      <c r="D91" s="134"/>
      <c r="E91" s="134"/>
    </row>
    <row r="92" spans="1:5" ht="16.5" thickBot="1">
      <c r="B92" s="58" t="s">
        <v>12</v>
      </c>
      <c r="C92" s="94">
        <f>C93+C98</f>
        <v>29393192</v>
      </c>
    </row>
    <row r="93" spans="1:5" ht="15.75">
      <c r="B93" s="158" t="s">
        <v>49</v>
      </c>
      <c r="C93" s="159">
        <f>SUM(C94:C97)</f>
        <v>16647534</v>
      </c>
    </row>
    <row r="94" spans="1:5" ht="15.75">
      <c r="B94" s="74" t="s">
        <v>2</v>
      </c>
      <c r="C94" s="45">
        <v>1849864</v>
      </c>
    </row>
    <row r="95" spans="1:5" ht="15.75">
      <c r="B95" s="74" t="s">
        <v>9</v>
      </c>
      <c r="C95" s="45">
        <v>2401732</v>
      </c>
    </row>
    <row r="96" spans="1:5" ht="15.75">
      <c r="B96" s="74" t="s">
        <v>8</v>
      </c>
      <c r="C96" s="45">
        <v>8934337</v>
      </c>
    </row>
    <row r="97" spans="2:3" ht="15.75">
      <c r="B97" s="74" t="s">
        <v>3</v>
      </c>
      <c r="C97" s="45">
        <v>3461601</v>
      </c>
    </row>
    <row r="98" spans="2:3" ht="31.5">
      <c r="B98" s="16" t="s">
        <v>54</v>
      </c>
      <c r="C98" s="46">
        <f>SUM(C99:C100)</f>
        <v>12745658</v>
      </c>
    </row>
    <row r="99" spans="2:3" ht="15.75">
      <c r="B99" s="74" t="s">
        <v>8</v>
      </c>
      <c r="C99" s="160">
        <v>592947</v>
      </c>
    </row>
    <row r="100" spans="2:3" ht="16.5" thickBot="1">
      <c r="B100" s="75" t="s">
        <v>3</v>
      </c>
      <c r="C100" s="161">
        <v>12152711</v>
      </c>
    </row>
    <row r="101" spans="2:3" ht="16.5" thickBot="1">
      <c r="B101" s="58" t="s">
        <v>13</v>
      </c>
      <c r="C101" s="94">
        <f>C102+C105</f>
        <v>1592024</v>
      </c>
    </row>
    <row r="102" spans="2:3" ht="15.75">
      <c r="B102" s="141" t="s">
        <v>49</v>
      </c>
      <c r="C102" s="43">
        <f>C103+C104</f>
        <v>1374358</v>
      </c>
    </row>
    <row r="103" spans="2:3" ht="15.75">
      <c r="B103" s="142" t="s">
        <v>2</v>
      </c>
      <c r="C103" s="22">
        <v>1008296</v>
      </c>
    </row>
    <row r="104" spans="2:3" ht="15.75">
      <c r="B104" s="110" t="s">
        <v>24</v>
      </c>
      <c r="C104" s="131">
        <v>366062</v>
      </c>
    </row>
    <row r="105" spans="2:3" ht="31.5">
      <c r="B105" s="139" t="s">
        <v>54</v>
      </c>
      <c r="C105" s="105">
        <f>C106</f>
        <v>217666</v>
      </c>
    </row>
    <row r="106" spans="2:3" ht="16.5" thickBot="1">
      <c r="B106" s="111" t="s">
        <v>3</v>
      </c>
      <c r="C106" s="53">
        <v>217666</v>
      </c>
    </row>
    <row r="107" spans="2:3" ht="16.5" thickBot="1">
      <c r="B107" s="95" t="s">
        <v>14</v>
      </c>
      <c r="C107" s="140">
        <f>C108+C111</f>
        <v>168299</v>
      </c>
    </row>
    <row r="108" spans="2:3" ht="15.75">
      <c r="B108" s="65" t="s">
        <v>49</v>
      </c>
      <c r="C108" s="106">
        <f>SUM(C109:C110)</f>
        <v>44805</v>
      </c>
    </row>
    <row r="109" spans="2:3" ht="15.75">
      <c r="B109" s="76" t="s">
        <v>24</v>
      </c>
      <c r="C109" s="55">
        <v>40</v>
      </c>
    </row>
    <row r="110" spans="2:3" ht="15.75">
      <c r="B110" s="76" t="s">
        <v>3</v>
      </c>
      <c r="C110" s="55">
        <v>44765</v>
      </c>
    </row>
    <row r="111" spans="2:3" ht="31.5">
      <c r="B111" s="16" t="s">
        <v>54</v>
      </c>
      <c r="C111" s="107">
        <f>C112</f>
        <v>123494</v>
      </c>
    </row>
    <row r="112" spans="2:3" ht="16.5" thickBot="1">
      <c r="B112" s="75" t="s">
        <v>3</v>
      </c>
      <c r="C112" s="145">
        <v>123494</v>
      </c>
    </row>
    <row r="113" spans="2:3" ht="16.5" thickBot="1">
      <c r="B113" s="58" t="s">
        <v>71</v>
      </c>
      <c r="C113" s="5">
        <f>C114+C118</f>
        <v>1623447</v>
      </c>
    </row>
    <row r="114" spans="2:3" ht="15.75">
      <c r="B114" s="36" t="s">
        <v>49</v>
      </c>
      <c r="C114" s="37">
        <f>C115+C116+C117</f>
        <v>1610648</v>
      </c>
    </row>
    <row r="115" spans="2:3" ht="15.75">
      <c r="B115" s="78" t="s">
        <v>7</v>
      </c>
      <c r="C115" s="9">
        <v>418183</v>
      </c>
    </row>
    <row r="116" spans="2:3" ht="15.75">
      <c r="B116" s="57" t="s">
        <v>8</v>
      </c>
      <c r="C116" s="7">
        <v>1036299</v>
      </c>
    </row>
    <row r="117" spans="2:3" ht="15.75">
      <c r="B117" s="57" t="s">
        <v>3</v>
      </c>
      <c r="C117" s="7">
        <v>156166</v>
      </c>
    </row>
    <row r="118" spans="2:3" ht="31.5">
      <c r="B118" s="16" t="s">
        <v>54</v>
      </c>
      <c r="C118" s="26">
        <f>C120+C121+C119</f>
        <v>12799</v>
      </c>
    </row>
    <row r="119" spans="2:3" ht="15.75">
      <c r="B119" s="57" t="s">
        <v>7</v>
      </c>
      <c r="C119" s="7">
        <v>5208</v>
      </c>
    </row>
    <row r="120" spans="2:3" ht="15.75">
      <c r="B120" s="57" t="s">
        <v>8</v>
      </c>
      <c r="C120" s="7">
        <v>2633</v>
      </c>
    </row>
    <row r="121" spans="2:3" ht="16.5" thickBot="1">
      <c r="B121" s="79" t="s">
        <v>3</v>
      </c>
      <c r="C121" s="6">
        <v>4958</v>
      </c>
    </row>
    <row r="122" spans="2:3" ht="16.5" thickBot="1">
      <c r="B122" s="67" t="s">
        <v>73</v>
      </c>
      <c r="C122" s="2">
        <f>C123+C126</f>
        <v>609621</v>
      </c>
    </row>
    <row r="123" spans="2:3" ht="15.75">
      <c r="B123" s="65" t="s">
        <v>49</v>
      </c>
      <c r="C123" s="10">
        <f>SUM(C124:C125)</f>
        <v>481688</v>
      </c>
    </row>
    <row r="124" spans="2:3" ht="15.75">
      <c r="B124" s="74" t="s">
        <v>24</v>
      </c>
      <c r="C124" s="7">
        <v>50933</v>
      </c>
    </row>
    <row r="125" spans="2:3" ht="15.75">
      <c r="B125" s="74" t="s">
        <v>3</v>
      </c>
      <c r="C125" s="7">
        <v>430755</v>
      </c>
    </row>
    <row r="126" spans="2:3" ht="31.5">
      <c r="B126" s="16" t="s">
        <v>54</v>
      </c>
      <c r="C126" s="26">
        <f>SUM(C127:C128)</f>
        <v>127933</v>
      </c>
    </row>
    <row r="127" spans="2:3" ht="15.75">
      <c r="B127" s="74" t="s">
        <v>24</v>
      </c>
      <c r="C127" s="7">
        <v>33906</v>
      </c>
    </row>
    <row r="128" spans="2:3" ht="16.5" thickBot="1">
      <c r="B128" s="80" t="s">
        <v>3</v>
      </c>
      <c r="C128" s="20">
        <v>94027</v>
      </c>
    </row>
    <row r="129" spans="2:3" ht="16.5" thickBot="1">
      <c r="B129" s="64" t="s">
        <v>15</v>
      </c>
      <c r="C129" s="18">
        <f>SUM(C131:C132)</f>
        <v>79835</v>
      </c>
    </row>
    <row r="130" spans="2:3" ht="15.75">
      <c r="B130" s="65" t="s">
        <v>49</v>
      </c>
      <c r="C130" s="10"/>
    </row>
    <row r="131" spans="2:3" ht="15.75">
      <c r="B131" s="78" t="s">
        <v>10</v>
      </c>
      <c r="C131" s="9">
        <v>76943</v>
      </c>
    </row>
    <row r="132" spans="2:3" ht="16.5" thickBot="1">
      <c r="B132" s="80" t="s">
        <v>11</v>
      </c>
      <c r="C132" s="20">
        <v>2892</v>
      </c>
    </row>
    <row r="133" spans="2:3" ht="16.5" thickBot="1">
      <c r="B133" s="62" t="s">
        <v>101</v>
      </c>
      <c r="C133" s="2">
        <f>C134+C138</f>
        <v>424846</v>
      </c>
    </row>
    <row r="134" spans="2:3" ht="15.75">
      <c r="B134" s="65" t="s">
        <v>49</v>
      </c>
      <c r="C134" s="10">
        <f>SUM(C135:C137)</f>
        <v>402576</v>
      </c>
    </row>
    <row r="135" spans="2:3" ht="15.75">
      <c r="B135" s="142" t="s">
        <v>2</v>
      </c>
      <c r="C135" s="7">
        <v>240345</v>
      </c>
    </row>
    <row r="136" spans="2:3" ht="15.75">
      <c r="B136" s="74" t="s">
        <v>24</v>
      </c>
      <c r="C136" s="7">
        <v>149511</v>
      </c>
    </row>
    <row r="137" spans="2:3" ht="15.75">
      <c r="B137" s="74" t="s">
        <v>3</v>
      </c>
      <c r="C137" s="7">
        <v>12720</v>
      </c>
    </row>
    <row r="138" spans="2:3" ht="31.5">
      <c r="B138" s="16" t="s">
        <v>54</v>
      </c>
      <c r="C138" s="26">
        <f>SUM(C139:C140)</f>
        <v>22270</v>
      </c>
    </row>
    <row r="139" spans="2:3" ht="15.75">
      <c r="B139" s="74" t="s">
        <v>24</v>
      </c>
      <c r="C139" s="7">
        <v>7523</v>
      </c>
    </row>
    <row r="140" spans="2:3" ht="16.5" thickBot="1">
      <c r="B140" s="74" t="s">
        <v>3</v>
      </c>
      <c r="C140" s="20">
        <v>14747</v>
      </c>
    </row>
    <row r="141" spans="2:3" ht="16.5" thickBot="1">
      <c r="B141" s="64" t="s">
        <v>16</v>
      </c>
      <c r="C141" s="2">
        <f>SUM(C143:C144)</f>
        <v>368437</v>
      </c>
    </row>
    <row r="142" spans="2:3" ht="15.75">
      <c r="B142" s="65" t="s">
        <v>49</v>
      </c>
      <c r="C142" s="10"/>
    </row>
    <row r="143" spans="2:3" ht="16.5" thickBot="1">
      <c r="B143" s="57" t="s">
        <v>24</v>
      </c>
      <c r="C143" s="7">
        <v>368437</v>
      </c>
    </row>
    <row r="144" spans="2:3" ht="16.5" hidden="1" thickBot="1">
      <c r="B144" s="82" t="s">
        <v>3</v>
      </c>
      <c r="C144" s="19"/>
    </row>
    <row r="145" spans="2:3" ht="32.25" thickBot="1">
      <c r="B145" s="58" t="s">
        <v>17</v>
      </c>
      <c r="C145" s="2">
        <f>C147</f>
        <v>1130354</v>
      </c>
    </row>
    <row r="146" spans="2:3" ht="15.75">
      <c r="B146" s="162" t="s">
        <v>49</v>
      </c>
      <c r="C146" s="163"/>
    </row>
    <row r="147" spans="2:3" ht="16.5" thickBot="1">
      <c r="B147" s="80" t="s">
        <v>8</v>
      </c>
      <c r="C147" s="20">
        <v>1130354</v>
      </c>
    </row>
    <row r="148" spans="2:3" ht="16.5" thickBot="1">
      <c r="B148" s="58" t="s">
        <v>93</v>
      </c>
      <c r="C148" s="2">
        <f>C149+C152</f>
        <v>2362084</v>
      </c>
    </row>
    <row r="149" spans="2:3" ht="15.75">
      <c r="B149" s="65" t="s">
        <v>49</v>
      </c>
      <c r="C149" s="37">
        <f>SUM(C150:C151)</f>
        <v>2145090</v>
      </c>
    </row>
    <row r="150" spans="2:3" ht="15.75">
      <c r="B150" s="83" t="s">
        <v>8</v>
      </c>
      <c r="C150" s="21">
        <v>2030159</v>
      </c>
    </row>
    <row r="151" spans="2:3" ht="15.75">
      <c r="B151" s="83" t="s">
        <v>3</v>
      </c>
      <c r="C151" s="21">
        <v>114931</v>
      </c>
    </row>
    <row r="152" spans="2:3" ht="31.5">
      <c r="B152" s="16" t="s">
        <v>54</v>
      </c>
      <c r="C152" s="14">
        <f>SUM(C153:C154)</f>
        <v>216994</v>
      </c>
    </row>
    <row r="153" spans="2:3" ht="15.75">
      <c r="B153" s="84" t="s">
        <v>10</v>
      </c>
      <c r="C153" s="21">
        <v>18585</v>
      </c>
    </row>
    <row r="154" spans="2:3" ht="16.5" thickBot="1">
      <c r="B154" s="81" t="s">
        <v>3</v>
      </c>
      <c r="C154" s="21">
        <v>198409</v>
      </c>
    </row>
    <row r="155" spans="2:3" ht="16.5" thickBot="1">
      <c r="B155" s="58" t="s">
        <v>26</v>
      </c>
      <c r="C155" s="2">
        <f>SUM(C157:C160)</f>
        <v>2488020</v>
      </c>
    </row>
    <row r="156" spans="2:3" ht="15.75">
      <c r="B156" s="65" t="s">
        <v>49</v>
      </c>
      <c r="C156" s="10">
        <f>SUM(C157:C159)</f>
        <v>2460275</v>
      </c>
    </row>
    <row r="157" spans="2:3" ht="15.75">
      <c r="B157" s="85" t="s">
        <v>2</v>
      </c>
      <c r="C157" s="60">
        <v>2338274</v>
      </c>
    </row>
    <row r="158" spans="2:3" ht="15.75">
      <c r="B158" s="83" t="s">
        <v>24</v>
      </c>
      <c r="C158" s="7">
        <v>90183</v>
      </c>
    </row>
    <row r="159" spans="2:3" ht="15.75">
      <c r="B159" s="83" t="s">
        <v>3</v>
      </c>
      <c r="C159" s="7">
        <v>31818</v>
      </c>
    </row>
    <row r="160" spans="2:3" ht="31.5">
      <c r="B160" s="16" t="s">
        <v>54</v>
      </c>
      <c r="C160" s="26">
        <f>C161</f>
        <v>27745</v>
      </c>
    </row>
    <row r="161" spans="2:3" ht="16.5" thickBot="1">
      <c r="B161" s="81" t="s">
        <v>3</v>
      </c>
      <c r="C161" s="6">
        <v>27745</v>
      </c>
    </row>
    <row r="162" spans="2:3" ht="16.5" thickBot="1">
      <c r="B162" s="58" t="s">
        <v>104</v>
      </c>
      <c r="C162" s="2">
        <f>SUM(C163:C163)</f>
        <v>154364</v>
      </c>
    </row>
    <row r="163" spans="2:3" ht="16.5" thickBot="1">
      <c r="B163" s="125" t="s">
        <v>82</v>
      </c>
      <c r="C163" s="8">
        <v>154364</v>
      </c>
    </row>
    <row r="164" spans="2:3" ht="16.5" thickBot="1">
      <c r="B164" s="61" t="s">
        <v>98</v>
      </c>
      <c r="C164" s="2">
        <f>SUM(C166:C170)</f>
        <v>5575473</v>
      </c>
    </row>
    <row r="165" spans="2:3" ht="15.75">
      <c r="B165" s="65" t="s">
        <v>49</v>
      </c>
      <c r="C165" s="10">
        <f>SUM(C166:C169)</f>
        <v>5574858</v>
      </c>
    </row>
    <row r="166" spans="2:3" ht="15.75">
      <c r="B166" s="66" t="s">
        <v>2</v>
      </c>
      <c r="C166" s="9">
        <v>1153663</v>
      </c>
    </row>
    <row r="167" spans="2:3" ht="15.75">
      <c r="B167" s="84" t="s">
        <v>9</v>
      </c>
      <c r="C167" s="9">
        <v>3973391</v>
      </c>
    </row>
    <row r="168" spans="2:3" ht="15.75">
      <c r="B168" s="78" t="s">
        <v>10</v>
      </c>
      <c r="C168" s="9">
        <v>411621</v>
      </c>
    </row>
    <row r="169" spans="2:3" ht="15.75">
      <c r="B169" s="57" t="s">
        <v>11</v>
      </c>
      <c r="C169" s="7">
        <v>36183</v>
      </c>
    </row>
    <row r="170" spans="2:3" ht="31.5">
      <c r="B170" s="16" t="s">
        <v>54</v>
      </c>
      <c r="C170" s="26">
        <f>SUM(C171:C172)</f>
        <v>615</v>
      </c>
    </row>
    <row r="171" spans="2:3" ht="15.75">
      <c r="B171" s="83" t="s">
        <v>10</v>
      </c>
      <c r="C171" s="7">
        <v>254</v>
      </c>
    </row>
    <row r="172" spans="2:3" ht="16.5" thickBot="1">
      <c r="B172" s="165" t="s">
        <v>3</v>
      </c>
      <c r="C172" s="20">
        <v>361</v>
      </c>
    </row>
    <row r="173" spans="2:3" ht="16.5" hidden="1" thickBot="1">
      <c r="B173" s="61" t="s">
        <v>18</v>
      </c>
      <c r="C173" s="2">
        <f>C174</f>
        <v>0</v>
      </c>
    </row>
    <row r="174" spans="2:3" ht="16.5" hidden="1" thickBot="1">
      <c r="B174" s="120" t="s">
        <v>80</v>
      </c>
      <c r="C174" s="3"/>
    </row>
    <row r="175" spans="2:3" ht="16.5" hidden="1" thickBot="1">
      <c r="B175" s="61" t="s">
        <v>19</v>
      </c>
      <c r="C175" s="2">
        <f>SUM(C176:C176)</f>
        <v>0</v>
      </c>
    </row>
    <row r="176" spans="2:3" ht="16.5" hidden="1" thickBot="1">
      <c r="B176" s="152" t="s">
        <v>81</v>
      </c>
      <c r="C176" s="6"/>
    </row>
    <row r="177" spans="2:5" ht="16.5" thickBot="1">
      <c r="B177" s="61" t="s">
        <v>105</v>
      </c>
      <c r="C177" s="38">
        <f>C178</f>
        <v>151764</v>
      </c>
      <c r="D177" s="134"/>
      <c r="E177" s="134"/>
    </row>
    <row r="178" spans="2:5" ht="16.5" thickBot="1">
      <c r="B178" s="125" t="s">
        <v>82</v>
      </c>
      <c r="C178" s="6">
        <v>151764</v>
      </c>
      <c r="D178" s="134"/>
      <c r="E178" s="134"/>
    </row>
    <row r="179" spans="2:5" ht="16.5" thickBot="1">
      <c r="B179" s="61" t="s">
        <v>106</v>
      </c>
      <c r="C179" s="2">
        <f>C180+C184</f>
        <v>1228144</v>
      </c>
    </row>
    <row r="180" spans="2:5" ht="15.75">
      <c r="B180" s="65" t="s">
        <v>49</v>
      </c>
      <c r="C180" s="10">
        <f>SUM(C181:C183)</f>
        <v>370514</v>
      </c>
    </row>
    <row r="181" spans="2:5" ht="15.75" hidden="1">
      <c r="B181" s="78" t="s">
        <v>2</v>
      </c>
      <c r="C181" s="9"/>
    </row>
    <row r="182" spans="2:5" ht="15.75">
      <c r="B182" s="86" t="s">
        <v>24</v>
      </c>
      <c r="C182" s="60">
        <v>50640</v>
      </c>
    </row>
    <row r="183" spans="2:5" ht="15.75">
      <c r="B183" s="57" t="s">
        <v>11</v>
      </c>
      <c r="C183" s="7">
        <v>319874</v>
      </c>
    </row>
    <row r="184" spans="2:5" ht="31.5">
      <c r="B184" s="16" t="s">
        <v>54</v>
      </c>
      <c r="C184" s="26">
        <f>SUM(C185:C186)</f>
        <v>857630</v>
      </c>
    </row>
    <row r="185" spans="2:5" ht="15.75" hidden="1">
      <c r="B185" s="57" t="s">
        <v>8</v>
      </c>
      <c r="C185" s="9"/>
    </row>
    <row r="186" spans="2:5" ht="16.5" thickBot="1">
      <c r="B186" s="80" t="s">
        <v>11</v>
      </c>
      <c r="C186" s="20">
        <v>857630</v>
      </c>
    </row>
    <row r="187" spans="2:5" ht="32.25" thickBot="1">
      <c r="B187" s="112" t="s">
        <v>20</v>
      </c>
      <c r="C187" s="2">
        <f>C188+C191</f>
        <v>427621</v>
      </c>
    </row>
    <row r="188" spans="2:5" ht="15.75">
      <c r="B188" s="65" t="s">
        <v>49</v>
      </c>
      <c r="C188" s="10">
        <f>SUM(C189:C190)</f>
        <v>296955</v>
      </c>
    </row>
    <row r="189" spans="2:5" ht="15.75">
      <c r="B189" s="57" t="s">
        <v>8</v>
      </c>
      <c r="C189" s="9">
        <v>228044</v>
      </c>
    </row>
    <row r="190" spans="2:5" ht="15.75">
      <c r="B190" s="57" t="s">
        <v>3</v>
      </c>
      <c r="C190" s="7">
        <v>68911</v>
      </c>
    </row>
    <row r="191" spans="2:5" ht="31.5">
      <c r="B191" s="16" t="s">
        <v>54</v>
      </c>
      <c r="C191" s="26">
        <f>SUM(C192:C193)</f>
        <v>130666</v>
      </c>
    </row>
    <row r="192" spans="2:5" ht="15.75">
      <c r="B192" s="57" t="s">
        <v>8</v>
      </c>
      <c r="C192" s="7">
        <v>113956</v>
      </c>
    </row>
    <row r="193" spans="1:3" ht="16.5" thickBot="1">
      <c r="B193" s="80" t="s">
        <v>11</v>
      </c>
      <c r="C193" s="9">
        <v>16710</v>
      </c>
    </row>
    <row r="194" spans="1:3" ht="16.5" hidden="1" thickBot="1">
      <c r="A194" s="134"/>
      <c r="B194" s="115" t="s">
        <v>21</v>
      </c>
      <c r="C194" s="18">
        <f>C195+C200</f>
        <v>0</v>
      </c>
    </row>
    <row r="195" spans="1:3" ht="15.75" hidden="1">
      <c r="A195" s="134"/>
      <c r="B195" s="65" t="s">
        <v>49</v>
      </c>
      <c r="C195" s="10">
        <f>SUM(C196:C199)</f>
        <v>0</v>
      </c>
    </row>
    <row r="196" spans="1:3" ht="15.75" hidden="1">
      <c r="A196" s="134"/>
      <c r="B196" s="121" t="s">
        <v>2</v>
      </c>
      <c r="C196" s="9"/>
    </row>
    <row r="197" spans="1:3" ht="15.75" hidden="1">
      <c r="A197" s="134"/>
      <c r="B197" s="87" t="s">
        <v>35</v>
      </c>
      <c r="C197" s="7"/>
    </row>
    <row r="198" spans="1:3" ht="15.75" hidden="1">
      <c r="A198" s="134"/>
      <c r="B198" s="87" t="s">
        <v>24</v>
      </c>
      <c r="C198" s="7"/>
    </row>
    <row r="199" spans="1:3" ht="15.75" hidden="1">
      <c r="A199" s="134"/>
      <c r="B199" s="87" t="s">
        <v>3</v>
      </c>
      <c r="C199" s="7"/>
    </row>
    <row r="200" spans="1:3" ht="32.25" hidden="1" thickBot="1">
      <c r="A200" s="134"/>
      <c r="B200" s="100" t="s">
        <v>78</v>
      </c>
      <c r="C200" s="73"/>
    </row>
    <row r="201" spans="1:3" ht="16.5" hidden="1" thickBot="1">
      <c r="A201" s="134"/>
      <c r="B201" s="62" t="s">
        <v>22</v>
      </c>
      <c r="C201" s="40">
        <f>C202+C205</f>
        <v>0</v>
      </c>
    </row>
    <row r="202" spans="1:3" ht="15.75" hidden="1">
      <c r="A202" s="134"/>
      <c r="B202" s="65" t="s">
        <v>49</v>
      </c>
      <c r="C202" s="10">
        <f>C203+C204</f>
        <v>0</v>
      </c>
    </row>
    <row r="203" spans="1:3" ht="15.75" hidden="1">
      <c r="A203" s="134"/>
      <c r="B203" s="82" t="s">
        <v>24</v>
      </c>
      <c r="C203" s="9"/>
    </row>
    <row r="204" spans="1:3" ht="15.75" hidden="1">
      <c r="A204" s="134"/>
      <c r="B204" s="57" t="s">
        <v>3</v>
      </c>
      <c r="C204" s="7"/>
    </row>
    <row r="205" spans="1:3" ht="31.5" hidden="1">
      <c r="A205" s="134"/>
      <c r="B205" s="16" t="s">
        <v>54</v>
      </c>
      <c r="C205" s="26">
        <f>SUM(C206:C207)</f>
        <v>0</v>
      </c>
    </row>
    <row r="206" spans="1:3" ht="15.75" hidden="1">
      <c r="A206" s="134"/>
      <c r="B206" s="82" t="s">
        <v>24</v>
      </c>
      <c r="C206" s="19"/>
    </row>
    <row r="207" spans="1:3" ht="16.5" hidden="1" thickBot="1">
      <c r="A207" s="134"/>
      <c r="B207" s="80" t="s">
        <v>3</v>
      </c>
      <c r="C207" s="20"/>
    </row>
    <row r="208" spans="1:3" ht="16.5" thickBot="1">
      <c r="B208" s="113" t="s">
        <v>23</v>
      </c>
      <c r="C208" s="2">
        <f>C209+C212</f>
        <v>1199315</v>
      </c>
    </row>
    <row r="209" spans="2:3" ht="15.75">
      <c r="B209" s="102" t="s">
        <v>49</v>
      </c>
      <c r="C209" s="10">
        <f>SUM(C210:C211)</f>
        <v>1198475</v>
      </c>
    </row>
    <row r="210" spans="2:3" ht="15.75">
      <c r="B210" s="78" t="s">
        <v>10</v>
      </c>
      <c r="C210" s="9">
        <v>1098243</v>
      </c>
    </row>
    <row r="211" spans="2:3" ht="15.75">
      <c r="B211" s="57" t="s">
        <v>11</v>
      </c>
      <c r="C211" s="7">
        <v>100232</v>
      </c>
    </row>
    <row r="212" spans="2:3" ht="31.5">
      <c r="B212" s="16" t="s">
        <v>54</v>
      </c>
      <c r="C212" s="26">
        <f>SUM(C213:C214)</f>
        <v>840</v>
      </c>
    </row>
    <row r="213" spans="2:3" ht="15.75" hidden="1">
      <c r="B213" s="78" t="s">
        <v>10</v>
      </c>
      <c r="C213" s="19"/>
    </row>
    <row r="214" spans="2:3" ht="16.5" thickBot="1">
      <c r="B214" s="80" t="s">
        <v>11</v>
      </c>
      <c r="C214" s="154">
        <v>840</v>
      </c>
    </row>
    <row r="215" spans="2:3" ht="16.5" thickBot="1">
      <c r="B215" s="64" t="s">
        <v>68</v>
      </c>
      <c r="C215" s="2">
        <f>SUM(C216,C220)</f>
        <v>39794077</v>
      </c>
    </row>
    <row r="216" spans="2:3" ht="15.75">
      <c r="B216" s="102" t="s">
        <v>49</v>
      </c>
      <c r="C216" s="10">
        <f>SUM(C217:C219)</f>
        <v>19300044</v>
      </c>
    </row>
    <row r="217" spans="2:3" ht="15.75">
      <c r="B217" s="57" t="s">
        <v>2</v>
      </c>
      <c r="C217" s="7">
        <v>358101</v>
      </c>
    </row>
    <row r="218" spans="2:3" ht="15.75">
      <c r="B218" s="57" t="s">
        <v>24</v>
      </c>
      <c r="C218" s="7">
        <v>13152677</v>
      </c>
    </row>
    <row r="219" spans="2:3" ht="15.75">
      <c r="B219" s="57" t="s">
        <v>3</v>
      </c>
      <c r="C219" s="7">
        <v>5789266</v>
      </c>
    </row>
    <row r="220" spans="2:3" ht="31.5">
      <c r="B220" s="16" t="s">
        <v>54</v>
      </c>
      <c r="C220" s="26">
        <f>SUM(C221:C223)</f>
        <v>20494033</v>
      </c>
    </row>
    <row r="221" spans="2:3" ht="15.75">
      <c r="B221" s="57" t="s">
        <v>2</v>
      </c>
      <c r="C221" s="7">
        <v>7480</v>
      </c>
    </row>
    <row r="222" spans="2:3" ht="15.75">
      <c r="B222" s="116" t="s">
        <v>24</v>
      </c>
      <c r="C222" s="7">
        <v>1845977</v>
      </c>
    </row>
    <row r="223" spans="2:3" ht="16.5" thickBot="1">
      <c r="B223" s="117" t="s">
        <v>3</v>
      </c>
      <c r="C223" s="20">
        <v>18640576</v>
      </c>
    </row>
    <row r="224" spans="2:3" ht="16.5" thickBot="1">
      <c r="B224" s="64" t="s">
        <v>96</v>
      </c>
      <c r="C224" s="2">
        <f>C225+C229</f>
        <v>3942914</v>
      </c>
    </row>
    <row r="225" spans="2:3" ht="15.75">
      <c r="B225" s="101" t="s">
        <v>49</v>
      </c>
      <c r="C225" s="10">
        <f>C226+C227+C228</f>
        <v>3666672</v>
      </c>
    </row>
    <row r="226" spans="2:3" ht="15.75">
      <c r="B226" s="63" t="s">
        <v>2</v>
      </c>
      <c r="C226" s="7">
        <v>1470111</v>
      </c>
    </row>
    <row r="227" spans="2:3" ht="15.75">
      <c r="B227" s="63" t="s">
        <v>8</v>
      </c>
      <c r="C227" s="7">
        <v>1957635</v>
      </c>
    </row>
    <row r="228" spans="2:3" ht="15.75">
      <c r="B228" s="63" t="s">
        <v>3</v>
      </c>
      <c r="C228" s="7">
        <v>238926</v>
      </c>
    </row>
    <row r="229" spans="2:3" ht="31.5">
      <c r="B229" s="16" t="s">
        <v>54</v>
      </c>
      <c r="C229" s="26">
        <f>C230+C231</f>
        <v>276242</v>
      </c>
    </row>
    <row r="230" spans="2:3" ht="15.75">
      <c r="B230" s="63" t="s">
        <v>8</v>
      </c>
      <c r="C230" s="7">
        <v>103871</v>
      </c>
    </row>
    <row r="231" spans="2:3" ht="16.5" thickBot="1">
      <c r="B231" s="63" t="s">
        <v>3</v>
      </c>
      <c r="C231" s="7">
        <v>172371</v>
      </c>
    </row>
    <row r="232" spans="2:3" ht="16.5" hidden="1" thickBot="1">
      <c r="B232" s="114" t="s">
        <v>99</v>
      </c>
      <c r="C232" s="40">
        <f>SUM(C233,C237)</f>
        <v>0</v>
      </c>
    </row>
    <row r="233" spans="2:3" ht="15.75" hidden="1">
      <c r="B233" s="101" t="s">
        <v>49</v>
      </c>
      <c r="C233" s="10">
        <f>SUM(C234:C236)</f>
        <v>0</v>
      </c>
    </row>
    <row r="234" spans="2:3" ht="15.75" hidden="1">
      <c r="B234" s="63" t="s">
        <v>2</v>
      </c>
      <c r="C234" s="9"/>
    </row>
    <row r="235" spans="2:3" ht="15.75" hidden="1">
      <c r="B235" s="88" t="s">
        <v>10</v>
      </c>
      <c r="C235" s="7"/>
    </row>
    <row r="236" spans="2:3" ht="15.75" hidden="1">
      <c r="B236" s="63" t="s">
        <v>3</v>
      </c>
      <c r="C236" s="7"/>
    </row>
    <row r="237" spans="2:3" ht="31.5" hidden="1">
      <c r="B237" s="16" t="s">
        <v>54</v>
      </c>
      <c r="C237" s="26">
        <f>C238+C239</f>
        <v>0</v>
      </c>
    </row>
    <row r="238" spans="2:3" ht="15.75" hidden="1">
      <c r="B238" s="88" t="s">
        <v>10</v>
      </c>
      <c r="C238" s="19"/>
    </row>
    <row r="239" spans="2:3" ht="16.5" hidden="1" thickBot="1">
      <c r="B239" s="63" t="s">
        <v>3</v>
      </c>
      <c r="C239" s="20"/>
    </row>
    <row r="240" spans="2:3" ht="16.5" thickBot="1">
      <c r="B240" s="64" t="s">
        <v>27</v>
      </c>
      <c r="C240" s="2">
        <f>SUM(C242:C244)</f>
        <v>2183200</v>
      </c>
    </row>
    <row r="241" spans="2:3" ht="15.75">
      <c r="B241" s="101" t="s">
        <v>49</v>
      </c>
      <c r="C241" s="10"/>
    </row>
    <row r="242" spans="2:3" ht="15.75">
      <c r="B242" s="86" t="s">
        <v>2</v>
      </c>
      <c r="C242" s="60">
        <v>2041840</v>
      </c>
    </row>
    <row r="243" spans="2:3" ht="15.75">
      <c r="B243" s="57" t="s">
        <v>8</v>
      </c>
      <c r="C243" s="7">
        <v>138518</v>
      </c>
    </row>
    <row r="244" spans="2:3" ht="16.5" thickBot="1">
      <c r="B244" s="79" t="s">
        <v>3</v>
      </c>
      <c r="C244" s="9">
        <v>2842</v>
      </c>
    </row>
    <row r="245" spans="2:3" ht="16.5" thickBot="1">
      <c r="B245" s="58" t="s">
        <v>28</v>
      </c>
      <c r="C245" s="2">
        <f>SUM(C247:C248)</f>
        <v>267600</v>
      </c>
    </row>
    <row r="246" spans="2:3" ht="15.75">
      <c r="B246" s="65" t="s">
        <v>49</v>
      </c>
      <c r="C246" s="10"/>
    </row>
    <row r="247" spans="2:3" ht="15.75">
      <c r="B247" s="78" t="s">
        <v>24</v>
      </c>
      <c r="C247" s="9">
        <v>77500</v>
      </c>
    </row>
    <row r="248" spans="2:3" ht="16.5" thickBot="1">
      <c r="B248" s="80" t="s">
        <v>3</v>
      </c>
      <c r="C248" s="20">
        <v>190100</v>
      </c>
    </row>
    <row r="249" spans="2:3" ht="16.5" thickBot="1">
      <c r="B249" s="58" t="s">
        <v>110</v>
      </c>
      <c r="C249" s="2">
        <f>SUM(C251:C253)</f>
        <v>1220563</v>
      </c>
    </row>
    <row r="250" spans="2:3" ht="15.75">
      <c r="B250" s="65" t="s">
        <v>49</v>
      </c>
      <c r="C250" s="10"/>
    </row>
    <row r="251" spans="2:3" ht="15.75">
      <c r="B251" s="57" t="s">
        <v>2</v>
      </c>
      <c r="C251" s="9">
        <v>1067698</v>
      </c>
    </row>
    <row r="252" spans="2:3" ht="15.75">
      <c r="B252" s="57" t="s">
        <v>24</v>
      </c>
      <c r="C252" s="9">
        <v>144035</v>
      </c>
    </row>
    <row r="253" spans="2:3" ht="16.5" thickBot="1">
      <c r="B253" s="80" t="s">
        <v>3</v>
      </c>
      <c r="C253" s="20">
        <v>8830</v>
      </c>
    </row>
    <row r="254" spans="2:3" ht="16.5" thickBot="1">
      <c r="B254" s="112" t="s">
        <v>29</v>
      </c>
      <c r="C254" s="2">
        <f>SUM(C256:C258)</f>
        <v>149059</v>
      </c>
    </row>
    <row r="255" spans="2:3" ht="15.75">
      <c r="B255" s="65" t="s">
        <v>49</v>
      </c>
      <c r="C255" s="10"/>
    </row>
    <row r="256" spans="2:3" ht="15.75">
      <c r="B256" s="57" t="s">
        <v>2</v>
      </c>
      <c r="C256" s="7">
        <v>34451</v>
      </c>
    </row>
    <row r="257" spans="2:3" ht="15.75">
      <c r="B257" s="57" t="s">
        <v>8</v>
      </c>
      <c r="C257" s="7">
        <v>114428</v>
      </c>
    </row>
    <row r="258" spans="2:3" ht="16.5" thickBot="1">
      <c r="B258" s="80" t="s">
        <v>3</v>
      </c>
      <c r="C258" s="20">
        <v>180</v>
      </c>
    </row>
    <row r="259" spans="2:3" ht="16.5" thickBot="1">
      <c r="B259" s="112" t="s">
        <v>30</v>
      </c>
      <c r="C259" s="2">
        <f>SUM(C261:C262)</f>
        <v>48792</v>
      </c>
    </row>
    <row r="260" spans="2:3" ht="15.75">
      <c r="B260" s="65" t="s">
        <v>49</v>
      </c>
      <c r="C260" s="10"/>
    </row>
    <row r="261" spans="2:3" ht="15.75">
      <c r="B261" s="57" t="s">
        <v>10</v>
      </c>
      <c r="C261" s="7">
        <v>19596</v>
      </c>
    </row>
    <row r="262" spans="2:3" ht="16.5" thickBot="1">
      <c r="B262" s="89" t="s">
        <v>3</v>
      </c>
      <c r="C262" s="60">
        <v>29196</v>
      </c>
    </row>
    <row r="263" spans="2:3" ht="16.5" thickBot="1">
      <c r="B263" s="112" t="s">
        <v>31</v>
      </c>
      <c r="C263" s="2">
        <f>C264+C266</f>
        <v>161123</v>
      </c>
    </row>
    <row r="264" spans="2:3" ht="15.75">
      <c r="B264" s="103" t="s">
        <v>49</v>
      </c>
      <c r="C264" s="10">
        <f>SUM(C265)</f>
        <v>155163</v>
      </c>
    </row>
    <row r="265" spans="2:3" ht="15.75">
      <c r="B265" s="46" t="s">
        <v>8</v>
      </c>
      <c r="C265" s="148">
        <v>155163</v>
      </c>
    </row>
    <row r="266" spans="2:3" ht="31.5">
      <c r="B266" s="16" t="s">
        <v>54</v>
      </c>
      <c r="C266" s="108">
        <f>C267</f>
        <v>5960</v>
      </c>
    </row>
    <row r="267" spans="2:3" ht="16.5" thickBot="1">
      <c r="B267" s="57" t="s">
        <v>10</v>
      </c>
      <c r="C267" s="7">
        <v>5960</v>
      </c>
    </row>
    <row r="268" spans="2:3" ht="16.5" thickBot="1">
      <c r="B268" s="64" t="s">
        <v>94</v>
      </c>
      <c r="C268" s="2">
        <f>C269+C272</f>
        <v>207234</v>
      </c>
    </row>
    <row r="269" spans="2:3" ht="15.75">
      <c r="B269" s="15" t="s">
        <v>49</v>
      </c>
      <c r="C269" s="10">
        <f>C270+C271</f>
        <v>201123</v>
      </c>
    </row>
    <row r="270" spans="2:3" ht="15.75">
      <c r="B270" s="89" t="s">
        <v>8</v>
      </c>
      <c r="C270" s="9">
        <v>192113</v>
      </c>
    </row>
    <row r="271" spans="2:3" ht="15.75">
      <c r="B271" s="89" t="s">
        <v>3</v>
      </c>
      <c r="C271" s="9">
        <v>9010</v>
      </c>
    </row>
    <row r="272" spans="2:3" ht="31.5">
      <c r="B272" s="16" t="s">
        <v>54</v>
      </c>
      <c r="C272" s="27">
        <f>C273+C274</f>
        <v>6111</v>
      </c>
    </row>
    <row r="273" spans="2:3" ht="15.75">
      <c r="B273" s="89" t="s">
        <v>8</v>
      </c>
      <c r="C273" s="9">
        <v>801</v>
      </c>
    </row>
    <row r="274" spans="2:3" ht="16.5" thickBot="1">
      <c r="B274" s="89" t="s">
        <v>3</v>
      </c>
      <c r="C274" s="9">
        <v>5310</v>
      </c>
    </row>
    <row r="275" spans="2:3" ht="16.5" hidden="1" thickBot="1">
      <c r="B275" s="58" t="s">
        <v>25</v>
      </c>
      <c r="C275" s="2">
        <f>SUM(C277:C279)</f>
        <v>0</v>
      </c>
    </row>
    <row r="276" spans="2:3" ht="15.75" hidden="1">
      <c r="B276" s="15" t="s">
        <v>49</v>
      </c>
      <c r="C276" s="10"/>
    </row>
    <row r="277" spans="2:3" ht="15.75" hidden="1">
      <c r="B277" s="78" t="s">
        <v>2</v>
      </c>
      <c r="C277" s="9"/>
    </row>
    <row r="278" spans="2:3" ht="15.75" hidden="1">
      <c r="B278" s="57" t="s">
        <v>35</v>
      </c>
      <c r="C278" s="7"/>
    </row>
    <row r="279" spans="2:3" ht="16.5" hidden="1" thickBot="1">
      <c r="B279" s="79" t="s">
        <v>24</v>
      </c>
      <c r="C279" s="6"/>
    </row>
    <row r="280" spans="2:3" ht="16.5" thickBot="1">
      <c r="B280" s="58" t="s">
        <v>32</v>
      </c>
      <c r="C280" s="2">
        <f>SUM(C282:C283)</f>
        <v>179382</v>
      </c>
    </row>
    <row r="281" spans="2:3" ht="15.75">
      <c r="B281" s="36" t="s">
        <v>49</v>
      </c>
      <c r="C281" s="8"/>
    </row>
    <row r="282" spans="2:3" ht="15.75">
      <c r="B282" s="78" t="s">
        <v>10</v>
      </c>
      <c r="C282" s="7">
        <v>176232</v>
      </c>
    </row>
    <row r="283" spans="2:3" ht="16.5" thickBot="1">
      <c r="B283" s="89" t="s">
        <v>3</v>
      </c>
      <c r="C283" s="20">
        <v>3150</v>
      </c>
    </row>
    <row r="284" spans="2:3" ht="16.5" thickBot="1">
      <c r="B284" s="61" t="s">
        <v>34</v>
      </c>
      <c r="C284" s="2">
        <f>C285+C289</f>
        <v>771359</v>
      </c>
    </row>
    <row r="285" spans="2:3" ht="15.75">
      <c r="B285" s="36" t="s">
        <v>49</v>
      </c>
      <c r="C285" s="10">
        <f>SUM(C286:C288)</f>
        <v>653999</v>
      </c>
    </row>
    <row r="286" spans="2:3" ht="15.75">
      <c r="B286" s="78" t="s">
        <v>2</v>
      </c>
      <c r="C286" s="9">
        <v>13536</v>
      </c>
    </row>
    <row r="287" spans="2:3" ht="15.75">
      <c r="B287" s="90" t="s">
        <v>24</v>
      </c>
      <c r="C287" s="9">
        <v>450378</v>
      </c>
    </row>
    <row r="288" spans="2:3" ht="15.75">
      <c r="B288" s="91" t="s">
        <v>3</v>
      </c>
      <c r="C288" s="7">
        <v>190085</v>
      </c>
    </row>
    <row r="289" spans="2:3" ht="31.5">
      <c r="B289" s="16" t="s">
        <v>54</v>
      </c>
      <c r="C289" s="27">
        <f>SUM(C290:C291)</f>
        <v>117360</v>
      </c>
    </row>
    <row r="290" spans="2:3" ht="15.75">
      <c r="B290" s="90" t="s">
        <v>24</v>
      </c>
      <c r="C290" s="9">
        <v>11592</v>
      </c>
    </row>
    <row r="291" spans="2:3" ht="16.5" thickBot="1">
      <c r="B291" s="92" t="s">
        <v>3</v>
      </c>
      <c r="C291" s="6">
        <v>105768</v>
      </c>
    </row>
    <row r="292" spans="2:3" ht="16.5" thickBot="1">
      <c r="B292" s="58" t="s">
        <v>33</v>
      </c>
      <c r="C292" s="2">
        <f>C293+C298</f>
        <v>949042</v>
      </c>
    </row>
    <row r="293" spans="2:3" ht="15.75">
      <c r="B293" s="36" t="s">
        <v>49</v>
      </c>
      <c r="C293" s="10">
        <f>SUM(C294:C297)</f>
        <v>929582</v>
      </c>
    </row>
    <row r="294" spans="2:3" ht="15.75">
      <c r="B294" s="57" t="s">
        <v>2</v>
      </c>
      <c r="C294" s="7">
        <v>100558</v>
      </c>
    </row>
    <row r="295" spans="2:3" ht="15.75">
      <c r="B295" s="57" t="s">
        <v>35</v>
      </c>
      <c r="C295" s="7">
        <v>786396</v>
      </c>
    </row>
    <row r="296" spans="2:3" ht="15.75">
      <c r="B296" s="57" t="s">
        <v>24</v>
      </c>
      <c r="C296" s="7">
        <v>23218</v>
      </c>
    </row>
    <row r="297" spans="2:3" ht="15.75">
      <c r="B297" s="57" t="s">
        <v>11</v>
      </c>
      <c r="C297" s="7">
        <v>19410</v>
      </c>
    </row>
    <row r="298" spans="2:3" ht="31.5">
      <c r="B298" s="16" t="s">
        <v>54</v>
      </c>
      <c r="C298" s="14">
        <f>C299</f>
        <v>19460</v>
      </c>
    </row>
    <row r="299" spans="2:3" ht="16.5" thickBot="1">
      <c r="B299" s="86" t="s">
        <v>11</v>
      </c>
      <c r="C299" s="60">
        <v>19460</v>
      </c>
    </row>
    <row r="300" spans="2:3" ht="16.5" thickBot="1">
      <c r="B300" s="64" t="s">
        <v>102</v>
      </c>
      <c r="C300" s="2">
        <f>C301+C305</f>
        <v>8519154</v>
      </c>
    </row>
    <row r="301" spans="2:3" ht="15.75">
      <c r="B301" s="36" t="s">
        <v>49</v>
      </c>
      <c r="C301" s="27">
        <f>SUM(C302:C304)</f>
        <v>8348350</v>
      </c>
    </row>
    <row r="302" spans="2:3" ht="15.75">
      <c r="B302" s="57" t="s">
        <v>2</v>
      </c>
      <c r="C302" s="7">
        <v>8088880</v>
      </c>
    </row>
    <row r="303" spans="2:3" ht="15.75">
      <c r="B303" s="57" t="s">
        <v>24</v>
      </c>
      <c r="C303" s="7">
        <v>258077</v>
      </c>
    </row>
    <row r="304" spans="2:3" ht="15.75">
      <c r="B304" s="57" t="s">
        <v>11</v>
      </c>
      <c r="C304" s="7">
        <v>1393</v>
      </c>
    </row>
    <row r="305" spans="2:5" ht="31.5">
      <c r="B305" s="16" t="s">
        <v>54</v>
      </c>
      <c r="C305" s="26">
        <f>C306</f>
        <v>170804</v>
      </c>
    </row>
    <row r="306" spans="2:5" ht="16.5" thickBot="1">
      <c r="B306" s="80" t="s">
        <v>24</v>
      </c>
      <c r="C306" s="20">
        <v>170804</v>
      </c>
    </row>
    <row r="307" spans="2:5" ht="16.5" thickBot="1">
      <c r="B307" s="64" t="s">
        <v>90</v>
      </c>
      <c r="C307" s="2">
        <f>C308+C313</f>
        <v>3170218</v>
      </c>
    </row>
    <row r="308" spans="2:5" ht="15.75">
      <c r="B308" s="65" t="s">
        <v>49</v>
      </c>
      <c r="C308" s="72">
        <f>SUM(C309:C312)</f>
        <v>2556792</v>
      </c>
    </row>
    <row r="309" spans="2:5" ht="15.75" hidden="1">
      <c r="B309" s="86" t="s">
        <v>2</v>
      </c>
      <c r="C309" s="9"/>
    </row>
    <row r="310" spans="2:5" ht="15.75" hidden="1">
      <c r="B310" s="57" t="s">
        <v>3</v>
      </c>
      <c r="C310" s="7"/>
    </row>
    <row r="311" spans="2:5" ht="15.75">
      <c r="B311" s="57" t="s">
        <v>35</v>
      </c>
      <c r="C311" s="7">
        <v>2556792</v>
      </c>
    </row>
    <row r="312" spans="2:5" ht="15.75" hidden="1">
      <c r="B312" s="57" t="s">
        <v>24</v>
      </c>
      <c r="C312" s="7"/>
    </row>
    <row r="313" spans="2:5" ht="31.5">
      <c r="B313" s="16" t="s">
        <v>54</v>
      </c>
      <c r="C313" s="26">
        <f>SUM(C314:C316)</f>
        <v>613426</v>
      </c>
    </row>
    <row r="314" spans="2:5" ht="15.75">
      <c r="B314" s="57" t="s">
        <v>35</v>
      </c>
      <c r="C314" s="7">
        <v>2436</v>
      </c>
    </row>
    <row r="315" spans="2:5" ht="15.75" hidden="1">
      <c r="B315" s="57" t="s">
        <v>24</v>
      </c>
      <c r="C315" s="7"/>
    </row>
    <row r="316" spans="2:5" ht="16.5" thickBot="1">
      <c r="B316" s="79" t="s">
        <v>3</v>
      </c>
      <c r="C316" s="9">
        <v>610990</v>
      </c>
    </row>
    <row r="317" spans="2:5" ht="16.5" thickBot="1">
      <c r="B317" s="58" t="s">
        <v>36</v>
      </c>
      <c r="C317" s="2">
        <f>SUM(C319:C322)</f>
        <v>856493</v>
      </c>
      <c r="E317" s="128"/>
    </row>
    <row r="318" spans="2:5" ht="15.75">
      <c r="B318" s="36" t="s">
        <v>49</v>
      </c>
      <c r="C318" s="10">
        <f>SUM(C319:C321)</f>
        <v>827174</v>
      </c>
    </row>
    <row r="319" spans="2:5" ht="15.75">
      <c r="B319" s="78" t="s">
        <v>2</v>
      </c>
      <c r="C319" s="9">
        <v>274345</v>
      </c>
    </row>
    <row r="320" spans="2:5" ht="15.75">
      <c r="B320" s="78" t="s">
        <v>8</v>
      </c>
      <c r="C320" s="9">
        <v>449506</v>
      </c>
    </row>
    <row r="321" spans="2:3" ht="15.75">
      <c r="B321" s="78" t="s">
        <v>3</v>
      </c>
      <c r="C321" s="7">
        <v>103323</v>
      </c>
    </row>
    <row r="322" spans="2:3" ht="32.25" thickBot="1">
      <c r="B322" s="151" t="s">
        <v>76</v>
      </c>
      <c r="C322" s="27">
        <v>29319</v>
      </c>
    </row>
    <row r="323" spans="2:3" ht="16.5" thickBot="1">
      <c r="B323" s="58" t="s">
        <v>37</v>
      </c>
      <c r="C323" s="2">
        <f>C324+C327</f>
        <v>358912</v>
      </c>
    </row>
    <row r="324" spans="2:3" ht="15.75">
      <c r="B324" s="65" t="s">
        <v>49</v>
      </c>
      <c r="C324" s="10">
        <f>SUM(C325:C326)</f>
        <v>345796</v>
      </c>
    </row>
    <row r="325" spans="2:3" ht="15.75">
      <c r="B325" s="78" t="s">
        <v>8</v>
      </c>
      <c r="C325" s="9">
        <v>344318</v>
      </c>
    </row>
    <row r="326" spans="2:3" ht="15.75">
      <c r="B326" s="86" t="s">
        <v>3</v>
      </c>
      <c r="C326" s="60">
        <v>1478</v>
      </c>
    </row>
    <row r="327" spans="2:3" ht="32.25" thickBot="1">
      <c r="B327" s="16" t="s">
        <v>76</v>
      </c>
      <c r="C327" s="73">
        <v>13116</v>
      </c>
    </row>
    <row r="328" spans="2:3" ht="16.5" thickBot="1">
      <c r="B328" s="58" t="s">
        <v>38</v>
      </c>
      <c r="C328" s="2">
        <f>C329</f>
        <v>91519</v>
      </c>
    </row>
    <row r="329" spans="2:3" ht="16.5" thickBot="1">
      <c r="B329" s="119" t="s">
        <v>61</v>
      </c>
      <c r="C329" s="3">
        <v>91519</v>
      </c>
    </row>
    <row r="330" spans="2:3" ht="16.5" thickBot="1">
      <c r="B330" s="67" t="s">
        <v>39</v>
      </c>
      <c r="C330" s="18">
        <f>SUM(C332:C335)</f>
        <v>606234</v>
      </c>
    </row>
    <row r="331" spans="2:3" ht="15.75">
      <c r="B331" s="65" t="s">
        <v>49</v>
      </c>
      <c r="C331" s="72">
        <f>SUM(C332:C334)</f>
        <v>598561</v>
      </c>
    </row>
    <row r="332" spans="2:3" ht="15.75">
      <c r="B332" s="78" t="s">
        <v>2</v>
      </c>
      <c r="C332" s="9">
        <v>546292</v>
      </c>
    </row>
    <row r="333" spans="2:3" ht="15.75">
      <c r="B333" s="57" t="s">
        <v>24</v>
      </c>
      <c r="C333" s="7">
        <v>22443</v>
      </c>
    </row>
    <row r="334" spans="2:3" ht="15.75">
      <c r="B334" s="57" t="s">
        <v>3</v>
      </c>
      <c r="C334" s="7">
        <v>29826</v>
      </c>
    </row>
    <row r="335" spans="2:3" ht="31.5">
      <c r="B335" s="16" t="s">
        <v>54</v>
      </c>
      <c r="C335" s="109">
        <f>SUM(C336:C337)</f>
        <v>7673</v>
      </c>
    </row>
    <row r="336" spans="2:3" ht="15.75">
      <c r="B336" s="57" t="s">
        <v>24</v>
      </c>
      <c r="C336" s="7">
        <v>5508</v>
      </c>
    </row>
    <row r="337" spans="2:3" ht="16.5" thickBot="1">
      <c r="B337" s="80" t="s">
        <v>3</v>
      </c>
      <c r="C337" s="20">
        <v>2165</v>
      </c>
    </row>
    <row r="338" spans="2:3" ht="16.5" thickBot="1">
      <c r="B338" s="58" t="s">
        <v>40</v>
      </c>
      <c r="C338" s="94">
        <f>SUM(C340:C341)</f>
        <v>886260</v>
      </c>
    </row>
    <row r="339" spans="2:3" ht="15.75">
      <c r="B339" s="65" t="s">
        <v>49</v>
      </c>
      <c r="C339" s="43"/>
    </row>
    <row r="340" spans="2:3" ht="15.75">
      <c r="B340" s="66" t="s">
        <v>35</v>
      </c>
      <c r="C340" s="22">
        <v>833553</v>
      </c>
    </row>
    <row r="341" spans="2:3" ht="16.5" thickBot="1">
      <c r="B341" s="75" t="s">
        <v>24</v>
      </c>
      <c r="C341" s="53">
        <v>52707</v>
      </c>
    </row>
    <row r="342" spans="2:3" ht="32.25" thickBot="1">
      <c r="B342" s="58" t="s">
        <v>55</v>
      </c>
      <c r="C342" s="94">
        <f>SUM(C344:C346)</f>
        <v>33733</v>
      </c>
    </row>
    <row r="343" spans="2:3" ht="15.75">
      <c r="B343" s="65" t="s">
        <v>49</v>
      </c>
      <c r="C343" s="43"/>
    </row>
    <row r="344" spans="2:3" ht="15.75" hidden="1">
      <c r="B344" s="66" t="s">
        <v>35</v>
      </c>
      <c r="C344" s="22"/>
    </row>
    <row r="345" spans="2:3" ht="15.75">
      <c r="B345" s="76" t="s">
        <v>24</v>
      </c>
      <c r="C345" s="22">
        <v>33709</v>
      </c>
    </row>
    <row r="346" spans="2:3" ht="16.5" thickBot="1">
      <c r="B346" s="75" t="s">
        <v>3</v>
      </c>
      <c r="C346" s="53">
        <v>24</v>
      </c>
    </row>
    <row r="347" spans="2:3" ht="16.5" thickBot="1">
      <c r="B347" s="58" t="s">
        <v>41</v>
      </c>
      <c r="C347" s="2">
        <f>C348+C351</f>
        <v>158280</v>
      </c>
    </row>
    <row r="348" spans="2:3" ht="15.75">
      <c r="B348" s="65" t="s">
        <v>49</v>
      </c>
      <c r="C348" s="10">
        <f>SUM(C349:C350)</f>
        <v>109080</v>
      </c>
    </row>
    <row r="349" spans="2:3" ht="15.75">
      <c r="B349" s="78" t="s">
        <v>8</v>
      </c>
      <c r="C349" s="9">
        <v>103568</v>
      </c>
    </row>
    <row r="350" spans="2:3" ht="15.75">
      <c r="B350" s="57" t="s">
        <v>3</v>
      </c>
      <c r="C350" s="7">
        <v>5512</v>
      </c>
    </row>
    <row r="351" spans="2:3" ht="32.25" thickBot="1">
      <c r="B351" s="16" t="s">
        <v>77</v>
      </c>
      <c r="C351" s="122">
        <v>49200</v>
      </c>
    </row>
    <row r="352" spans="2:3" ht="16.5" thickBot="1">
      <c r="B352" s="58" t="s">
        <v>42</v>
      </c>
      <c r="C352" s="2">
        <f>C353+C356</f>
        <v>1144206</v>
      </c>
    </row>
    <row r="353" spans="2:3" ht="15.75">
      <c r="B353" s="65" t="s">
        <v>49</v>
      </c>
      <c r="C353" s="10">
        <f>SUM(C354:C355)</f>
        <v>1079404</v>
      </c>
    </row>
    <row r="354" spans="2:3" ht="15.75">
      <c r="B354" s="66" t="s">
        <v>24</v>
      </c>
      <c r="C354" s="22">
        <v>1035247</v>
      </c>
    </row>
    <row r="355" spans="2:3" ht="15.75">
      <c r="B355" s="77" t="s">
        <v>3</v>
      </c>
      <c r="C355" s="131">
        <v>44157</v>
      </c>
    </row>
    <row r="356" spans="2:3" ht="32.25" thickBot="1">
      <c r="B356" s="100" t="s">
        <v>76</v>
      </c>
      <c r="C356" s="123">
        <v>64802</v>
      </c>
    </row>
    <row r="357" spans="2:3" ht="16.5" thickBot="1">
      <c r="B357" s="58" t="s">
        <v>43</v>
      </c>
      <c r="C357" s="2">
        <f>SUM(C359:C361)</f>
        <v>7155523</v>
      </c>
    </row>
    <row r="358" spans="2:3" ht="15.75">
      <c r="B358" s="65" t="s">
        <v>49</v>
      </c>
      <c r="C358" s="10"/>
    </row>
    <row r="359" spans="2:3" ht="15.75">
      <c r="B359" s="74" t="s">
        <v>2</v>
      </c>
      <c r="C359" s="11">
        <v>7063085</v>
      </c>
    </row>
    <row r="360" spans="2:3" ht="15.75">
      <c r="B360" s="74" t="s">
        <v>24</v>
      </c>
      <c r="C360" s="69">
        <v>91517</v>
      </c>
    </row>
    <row r="361" spans="2:3" ht="16.5" thickBot="1">
      <c r="B361" s="75" t="s">
        <v>3</v>
      </c>
      <c r="C361" s="53">
        <v>921</v>
      </c>
    </row>
    <row r="362" spans="2:3" ht="16.5" thickBot="1">
      <c r="B362" s="58" t="s">
        <v>44</v>
      </c>
      <c r="C362" s="2">
        <f>C363+C366</f>
        <v>4367728</v>
      </c>
    </row>
    <row r="363" spans="2:3" ht="15.75">
      <c r="B363" s="65" t="s">
        <v>49</v>
      </c>
      <c r="C363" s="72">
        <f>SUM(C364:C365)</f>
        <v>3020532</v>
      </c>
    </row>
    <row r="364" spans="2:3" ht="15.75">
      <c r="B364" s="74" t="s">
        <v>24</v>
      </c>
      <c r="C364" s="150">
        <v>2516056</v>
      </c>
    </row>
    <row r="365" spans="2:3" ht="15.75">
      <c r="B365" s="74" t="s">
        <v>3</v>
      </c>
      <c r="C365" s="150">
        <v>504476</v>
      </c>
    </row>
    <row r="366" spans="2:3" ht="31.5">
      <c r="B366" s="16" t="s">
        <v>54</v>
      </c>
      <c r="C366" s="105">
        <f>SUM(C367:C368)</f>
        <v>1347196</v>
      </c>
    </row>
    <row r="367" spans="2:3" ht="15.75">
      <c r="B367" s="74" t="s">
        <v>24</v>
      </c>
      <c r="C367" s="69">
        <v>168584</v>
      </c>
    </row>
    <row r="368" spans="2:3" ht="16.5" thickBot="1">
      <c r="B368" s="75" t="s">
        <v>3</v>
      </c>
      <c r="C368" s="53">
        <v>1178612</v>
      </c>
    </row>
    <row r="369" spans="2:3" ht="32.25" thickBot="1">
      <c r="B369" s="58" t="s">
        <v>45</v>
      </c>
      <c r="C369" s="2">
        <f>C370+C373</f>
        <v>724860</v>
      </c>
    </row>
    <row r="370" spans="2:3" ht="15.75">
      <c r="B370" s="65" t="s">
        <v>49</v>
      </c>
      <c r="C370" s="10">
        <f>SUM(C371:C372)</f>
        <v>724860</v>
      </c>
    </row>
    <row r="371" spans="2:3" ht="15.75">
      <c r="B371" s="66" t="s">
        <v>24</v>
      </c>
      <c r="C371" s="22">
        <v>615500</v>
      </c>
    </row>
    <row r="372" spans="2:3" ht="16.5" thickBot="1">
      <c r="B372" s="77" t="s">
        <v>3</v>
      </c>
      <c r="C372" s="131">
        <v>109360</v>
      </c>
    </row>
    <row r="373" spans="2:3" ht="32.25" hidden="1" thickBot="1">
      <c r="B373" s="16" t="s">
        <v>77</v>
      </c>
      <c r="C373" s="123"/>
    </row>
    <row r="374" spans="2:3" ht="16.5" thickBot="1">
      <c r="B374" s="67" t="s">
        <v>46</v>
      </c>
      <c r="C374" s="2">
        <f>C375+C377</f>
        <v>520418</v>
      </c>
    </row>
    <row r="375" spans="2:3" ht="15.75">
      <c r="B375" s="65" t="s">
        <v>49</v>
      </c>
      <c r="C375" s="72">
        <f>C376</f>
        <v>228456</v>
      </c>
    </row>
    <row r="376" spans="2:3" ht="15.75">
      <c r="B376" s="74" t="s">
        <v>3</v>
      </c>
      <c r="C376" s="11">
        <v>228456</v>
      </c>
    </row>
    <row r="377" spans="2:3" ht="31.5">
      <c r="B377" s="16" t="s">
        <v>54</v>
      </c>
      <c r="C377" s="105">
        <f>C378</f>
        <v>291962</v>
      </c>
    </row>
    <row r="378" spans="2:3" ht="16.5" thickBot="1">
      <c r="B378" s="75" t="s">
        <v>3</v>
      </c>
      <c r="C378" s="53">
        <v>291962</v>
      </c>
    </row>
    <row r="379" spans="2:3" ht="16.5" thickBot="1">
      <c r="B379" s="58" t="s">
        <v>47</v>
      </c>
      <c r="C379" s="2">
        <f>C380+C383</f>
        <v>1587389</v>
      </c>
    </row>
    <row r="380" spans="2:3" ht="15.75">
      <c r="B380" s="65" t="s">
        <v>49</v>
      </c>
      <c r="C380" s="10">
        <f>SUM(C381:C382)</f>
        <v>1578050</v>
      </c>
    </row>
    <row r="381" spans="2:3" ht="15.75">
      <c r="B381" s="57" t="s">
        <v>2</v>
      </c>
      <c r="C381" s="9">
        <v>1577082</v>
      </c>
    </row>
    <row r="382" spans="2:3" ht="15.75">
      <c r="B382" s="57" t="s">
        <v>3</v>
      </c>
      <c r="C382" s="9">
        <v>968</v>
      </c>
    </row>
    <row r="383" spans="2:3" ht="32.25" thickBot="1">
      <c r="B383" s="16" t="s">
        <v>78</v>
      </c>
      <c r="C383" s="138">
        <v>9339</v>
      </c>
    </row>
    <row r="384" spans="2:3" ht="16.5" thickBot="1">
      <c r="B384" s="58" t="s">
        <v>50</v>
      </c>
      <c r="C384" s="2">
        <f>C385+C388</f>
        <v>11513</v>
      </c>
    </row>
    <row r="385" spans="2:3" ht="15.75">
      <c r="B385" s="36" t="s">
        <v>49</v>
      </c>
      <c r="C385" s="10">
        <f>SUM(C386:C387)</f>
        <v>11413</v>
      </c>
    </row>
    <row r="386" spans="2:3" ht="15.75">
      <c r="B386" s="78" t="s">
        <v>24</v>
      </c>
      <c r="C386" s="22">
        <v>9300</v>
      </c>
    </row>
    <row r="387" spans="2:3" ht="15.75">
      <c r="B387" s="57" t="s">
        <v>3</v>
      </c>
      <c r="C387" s="11">
        <v>2113</v>
      </c>
    </row>
    <row r="388" spans="2:3" ht="31.5">
      <c r="B388" s="16" t="s">
        <v>54</v>
      </c>
      <c r="C388" s="105">
        <f>C389</f>
        <v>100</v>
      </c>
    </row>
    <row r="389" spans="2:3" ht="16.5" thickBot="1">
      <c r="B389" s="79" t="s">
        <v>3</v>
      </c>
      <c r="C389" s="12">
        <v>100</v>
      </c>
    </row>
    <row r="390" spans="2:3" ht="16.5" hidden="1" thickBot="1">
      <c r="B390" s="58" t="s">
        <v>69</v>
      </c>
      <c r="C390" s="2">
        <f>C391+C394</f>
        <v>0</v>
      </c>
    </row>
    <row r="391" spans="2:3" ht="15.75" hidden="1">
      <c r="B391" s="36" t="s">
        <v>49</v>
      </c>
      <c r="C391" s="10">
        <f>SUM(C392:C393)</f>
        <v>0</v>
      </c>
    </row>
    <row r="392" spans="2:3" ht="15.75" hidden="1">
      <c r="B392" s="78" t="s">
        <v>24</v>
      </c>
      <c r="C392" s="22"/>
    </row>
    <row r="393" spans="2:3" ht="15.75" hidden="1">
      <c r="B393" s="78" t="s">
        <v>3</v>
      </c>
      <c r="C393" s="11"/>
    </row>
    <row r="394" spans="2:3" ht="31.5" hidden="1">
      <c r="B394" s="16" t="s">
        <v>54</v>
      </c>
      <c r="C394" s="105">
        <f>SUM(C395:C396)</f>
        <v>0</v>
      </c>
    </row>
    <row r="395" spans="2:3" ht="15.75" hidden="1">
      <c r="B395" s="78" t="s">
        <v>24</v>
      </c>
      <c r="C395" s="11"/>
    </row>
    <row r="396" spans="2:3" ht="16.5" hidden="1" thickBot="1">
      <c r="B396" s="78" t="s">
        <v>3</v>
      </c>
      <c r="C396" s="53"/>
    </row>
    <row r="397" spans="2:3" ht="16.5" thickBot="1">
      <c r="B397" s="58" t="s">
        <v>51</v>
      </c>
      <c r="C397" s="2">
        <f>SUM(C399:C400)</f>
        <v>47280</v>
      </c>
    </row>
    <row r="398" spans="2:3" ht="15.75">
      <c r="B398" s="36" t="s">
        <v>49</v>
      </c>
      <c r="C398" s="10"/>
    </row>
    <row r="399" spans="2:3" ht="15.75">
      <c r="B399" s="78" t="s">
        <v>24</v>
      </c>
      <c r="C399" s="22">
        <v>33600</v>
      </c>
    </row>
    <row r="400" spans="2:3" ht="16.5" thickBot="1">
      <c r="B400" s="78" t="s">
        <v>3</v>
      </c>
      <c r="C400" s="12">
        <v>13680</v>
      </c>
    </row>
    <row r="401" spans="2:3" ht="16.5" thickBot="1">
      <c r="B401" s="58" t="s">
        <v>56</v>
      </c>
      <c r="C401" s="71">
        <f>C402+C405</f>
        <v>209622</v>
      </c>
    </row>
    <row r="402" spans="2:3" ht="15.75">
      <c r="B402" s="36" t="s">
        <v>49</v>
      </c>
      <c r="C402" s="132">
        <f>SUM(C403:C404)</f>
        <v>202373</v>
      </c>
    </row>
    <row r="403" spans="2:3" ht="15.75">
      <c r="B403" s="57" t="s">
        <v>2</v>
      </c>
      <c r="C403" s="23">
        <v>120</v>
      </c>
    </row>
    <row r="404" spans="2:3" ht="15.75">
      <c r="B404" s="57" t="s">
        <v>24</v>
      </c>
      <c r="C404" s="23">
        <v>202253</v>
      </c>
    </row>
    <row r="405" spans="2:3" ht="31.5">
      <c r="B405" s="16" t="s">
        <v>54</v>
      </c>
      <c r="C405" s="133">
        <f>SUM(C406:C406)</f>
        <v>7249</v>
      </c>
    </row>
    <row r="406" spans="2:3" ht="16.5" thickBot="1">
      <c r="B406" s="57" t="s">
        <v>24</v>
      </c>
      <c r="C406" s="23">
        <v>7249</v>
      </c>
    </row>
    <row r="407" spans="2:3" ht="16.5" thickBot="1">
      <c r="B407" s="58" t="s">
        <v>57</v>
      </c>
      <c r="C407" s="25">
        <f>SUM(C409:C410)</f>
        <v>119732</v>
      </c>
    </row>
    <row r="408" spans="2:3" ht="15.75">
      <c r="B408" s="36" t="s">
        <v>49</v>
      </c>
      <c r="C408" s="34"/>
    </row>
    <row r="409" spans="2:3" ht="15.75">
      <c r="B409" s="78" t="s">
        <v>24</v>
      </c>
      <c r="C409" s="124">
        <v>53553</v>
      </c>
    </row>
    <row r="410" spans="2:3" ht="16.5" thickBot="1">
      <c r="B410" s="80" t="s">
        <v>3</v>
      </c>
      <c r="C410" s="35">
        <v>66179</v>
      </c>
    </row>
    <row r="411" spans="2:3" ht="16.5" thickBot="1">
      <c r="B411" s="58" t="s">
        <v>100</v>
      </c>
      <c r="C411" s="25">
        <f>C412+C415</f>
        <v>887426</v>
      </c>
    </row>
    <row r="412" spans="2:3" ht="15.75">
      <c r="B412" s="36" t="s">
        <v>49</v>
      </c>
      <c r="C412" s="156">
        <f>SUM(C413:C414)</f>
        <v>823949</v>
      </c>
    </row>
    <row r="413" spans="2:3" ht="15.75">
      <c r="B413" s="78" t="s">
        <v>24</v>
      </c>
      <c r="C413" s="144">
        <v>815756</v>
      </c>
    </row>
    <row r="414" spans="2:3" ht="15.75">
      <c r="B414" s="78" t="s">
        <v>3</v>
      </c>
      <c r="C414" s="144">
        <v>8193</v>
      </c>
    </row>
    <row r="415" spans="2:3" ht="31.5">
      <c r="B415" s="16" t="s">
        <v>54</v>
      </c>
      <c r="C415" s="147">
        <f>C416+C417</f>
        <v>63477</v>
      </c>
    </row>
    <row r="416" spans="2:3" ht="15.75">
      <c r="B416" s="78" t="s">
        <v>24</v>
      </c>
      <c r="C416" s="155">
        <v>59768</v>
      </c>
    </row>
    <row r="417" spans="2:3" ht="16.5" thickBot="1">
      <c r="B417" s="78" t="s">
        <v>3</v>
      </c>
      <c r="C417" s="35">
        <v>3709</v>
      </c>
    </row>
    <row r="418" spans="2:3" ht="16.5" hidden="1" thickBot="1">
      <c r="B418" s="58" t="s">
        <v>58</v>
      </c>
      <c r="C418" s="28">
        <f>SUM(C420:C421)</f>
        <v>0</v>
      </c>
    </row>
    <row r="419" spans="2:3" ht="15.75" hidden="1">
      <c r="B419" s="36" t="s">
        <v>49</v>
      </c>
      <c r="C419" s="29"/>
    </row>
    <row r="420" spans="2:3" ht="15.75" hidden="1">
      <c r="B420" s="78" t="s">
        <v>24</v>
      </c>
      <c r="C420" s="23"/>
    </row>
    <row r="421" spans="2:3" ht="16.5" hidden="1" thickBot="1">
      <c r="B421" s="57" t="s">
        <v>3</v>
      </c>
      <c r="C421" s="23"/>
    </row>
    <row r="422" spans="2:3" ht="16.5" thickBot="1">
      <c r="B422" s="58" t="s">
        <v>59</v>
      </c>
      <c r="C422" s="25">
        <f>C423+C426</f>
        <v>262481</v>
      </c>
    </row>
    <row r="423" spans="2:3" ht="15.75">
      <c r="B423" s="36" t="s">
        <v>49</v>
      </c>
      <c r="C423" s="33">
        <f>SUM(C424:C425)</f>
        <v>258722</v>
      </c>
    </row>
    <row r="424" spans="2:3" ht="15.75">
      <c r="B424" s="88" t="s">
        <v>24</v>
      </c>
      <c r="C424" s="32">
        <v>249580</v>
      </c>
    </row>
    <row r="425" spans="2:3" ht="15.75">
      <c r="B425" s="93" t="s">
        <v>3</v>
      </c>
      <c r="C425" s="31">
        <v>9142</v>
      </c>
    </row>
    <row r="426" spans="2:3" ht="31.5">
      <c r="B426" s="16" t="s">
        <v>54</v>
      </c>
      <c r="C426" s="30">
        <f>C427</f>
        <v>3759</v>
      </c>
    </row>
    <row r="427" spans="2:3" ht="16.5" thickBot="1">
      <c r="B427" s="80" t="s">
        <v>24</v>
      </c>
      <c r="C427" s="24">
        <v>3759</v>
      </c>
    </row>
    <row r="428" spans="2:3" ht="16.5" thickBot="1">
      <c r="B428" s="58" t="s">
        <v>62</v>
      </c>
      <c r="C428" s="25">
        <f>C429+C433</f>
        <v>3904053</v>
      </c>
    </row>
    <row r="429" spans="2:3" ht="15.75">
      <c r="B429" s="36" t="s">
        <v>49</v>
      </c>
      <c r="C429" s="29">
        <f>SUM(C430:C432)</f>
        <v>3870133</v>
      </c>
    </row>
    <row r="430" spans="2:3" ht="15.75">
      <c r="B430" s="57" t="s">
        <v>2</v>
      </c>
      <c r="C430" s="23">
        <v>3110810</v>
      </c>
    </row>
    <row r="431" spans="2:3" ht="15.75">
      <c r="B431" s="57" t="s">
        <v>24</v>
      </c>
      <c r="C431" s="23">
        <v>500336</v>
      </c>
    </row>
    <row r="432" spans="2:3" ht="15.75">
      <c r="B432" s="57" t="s">
        <v>3</v>
      </c>
      <c r="C432" s="23">
        <v>258987</v>
      </c>
    </row>
    <row r="433" spans="2:3" ht="31.5">
      <c r="B433" s="16" t="s">
        <v>54</v>
      </c>
      <c r="C433" s="30">
        <f>C434</f>
        <v>33920</v>
      </c>
    </row>
    <row r="434" spans="2:3" ht="16.5" thickBot="1">
      <c r="B434" s="80" t="s">
        <v>24</v>
      </c>
      <c r="C434" s="24">
        <v>33920</v>
      </c>
    </row>
    <row r="435" spans="2:3" ht="16.5" thickBot="1">
      <c r="B435" s="58" t="s">
        <v>63</v>
      </c>
      <c r="C435" s="25">
        <f>SUM(C437:C439)</f>
        <v>718092</v>
      </c>
    </row>
    <row r="436" spans="2:3" ht="15.75">
      <c r="B436" s="36" t="s">
        <v>49</v>
      </c>
      <c r="C436" s="33"/>
    </row>
    <row r="437" spans="2:3" ht="15.75">
      <c r="B437" s="78" t="s">
        <v>2</v>
      </c>
      <c r="C437" s="32">
        <v>655440</v>
      </c>
    </row>
    <row r="438" spans="2:3" ht="15.75">
      <c r="B438" s="57" t="s">
        <v>24</v>
      </c>
      <c r="C438" s="23">
        <v>52070</v>
      </c>
    </row>
    <row r="439" spans="2:3" ht="16.5" thickBot="1">
      <c r="B439" s="80" t="s">
        <v>3</v>
      </c>
      <c r="C439" s="13">
        <v>10582</v>
      </c>
    </row>
    <row r="440" spans="2:3" ht="16.5" thickBot="1">
      <c r="B440" s="58" t="s">
        <v>103</v>
      </c>
      <c r="C440" s="25">
        <f>C441+C444</f>
        <v>550715</v>
      </c>
    </row>
    <row r="441" spans="2:3" ht="15.75">
      <c r="B441" s="36" t="s">
        <v>49</v>
      </c>
      <c r="C441" s="157">
        <f>SUM(C442:C443)</f>
        <v>539868</v>
      </c>
    </row>
    <row r="442" spans="2:3" ht="15.75">
      <c r="B442" s="88" t="s">
        <v>24</v>
      </c>
      <c r="C442" s="23">
        <v>534253</v>
      </c>
    </row>
    <row r="443" spans="2:3" ht="15.75">
      <c r="B443" s="57" t="s">
        <v>3</v>
      </c>
      <c r="C443" s="23">
        <v>5615</v>
      </c>
    </row>
    <row r="444" spans="2:3" ht="31.5">
      <c r="B444" s="16" t="s">
        <v>54</v>
      </c>
      <c r="C444" s="30">
        <f>C445</f>
        <v>10847</v>
      </c>
    </row>
    <row r="445" spans="2:3" ht="16.5" thickBot="1">
      <c r="B445" s="75" t="s">
        <v>3</v>
      </c>
      <c r="C445" s="24">
        <v>10847</v>
      </c>
    </row>
    <row r="446" spans="2:3" ht="16.5" thickBot="1">
      <c r="B446" s="67" t="s">
        <v>64</v>
      </c>
      <c r="C446" s="2">
        <f>C447+C450</f>
        <v>88618</v>
      </c>
    </row>
    <row r="447" spans="2:3" ht="15.75">
      <c r="B447" s="65" t="s">
        <v>49</v>
      </c>
      <c r="C447" s="10">
        <f>C448+C449</f>
        <v>87575</v>
      </c>
    </row>
    <row r="448" spans="2:3" ht="15.75">
      <c r="B448" s="66" t="s">
        <v>24</v>
      </c>
      <c r="C448" s="9">
        <v>76100</v>
      </c>
    </row>
    <row r="449" spans="2:3" ht="15.75">
      <c r="B449" s="74" t="s">
        <v>3</v>
      </c>
      <c r="C449" s="7">
        <v>11475</v>
      </c>
    </row>
    <row r="450" spans="2:3" ht="31.5">
      <c r="B450" s="16" t="s">
        <v>54</v>
      </c>
      <c r="C450" s="26">
        <f>C451</f>
        <v>1043</v>
      </c>
    </row>
    <row r="451" spans="2:3" ht="16.5" thickBot="1">
      <c r="B451" s="75" t="s">
        <v>3</v>
      </c>
      <c r="C451" s="20">
        <v>1043</v>
      </c>
    </row>
    <row r="452" spans="2:3" ht="16.5" thickBot="1">
      <c r="B452" s="58" t="s">
        <v>65</v>
      </c>
      <c r="C452" s="2">
        <f>C453+C456</f>
        <v>406365</v>
      </c>
    </row>
    <row r="453" spans="2:3" ht="15.75">
      <c r="B453" s="65" t="s">
        <v>49</v>
      </c>
      <c r="C453" s="10">
        <f>C454+C455</f>
        <v>406365</v>
      </c>
    </row>
    <row r="454" spans="2:3" ht="15.75">
      <c r="B454" s="57" t="s">
        <v>2</v>
      </c>
      <c r="C454" s="23">
        <v>276119</v>
      </c>
    </row>
    <row r="455" spans="2:3" ht="16.5" thickBot="1">
      <c r="B455" s="57" t="s">
        <v>24</v>
      </c>
      <c r="C455" s="23">
        <v>130246</v>
      </c>
    </row>
    <row r="456" spans="2:3" ht="31.5" hidden="1">
      <c r="B456" s="16" t="s">
        <v>54</v>
      </c>
      <c r="C456" s="30">
        <f>C457</f>
        <v>0</v>
      </c>
    </row>
    <row r="457" spans="2:3" ht="16.5" hidden="1" thickBot="1">
      <c r="B457" s="75" t="s">
        <v>24</v>
      </c>
      <c r="C457" s="24"/>
    </row>
    <row r="458" spans="2:3" ht="16.5" thickBot="1">
      <c r="B458" s="58" t="s">
        <v>66</v>
      </c>
      <c r="C458" s="2">
        <f>SUM(C460:C461)</f>
        <v>45880</v>
      </c>
    </row>
    <row r="459" spans="2:3" ht="15.75">
      <c r="B459" s="65" t="s">
        <v>49</v>
      </c>
      <c r="C459" s="10"/>
    </row>
    <row r="460" spans="2:3" ht="15.75">
      <c r="B460" s="78" t="s">
        <v>24</v>
      </c>
      <c r="C460" s="124">
        <v>28680</v>
      </c>
    </row>
    <row r="461" spans="2:3" ht="16.5" thickBot="1">
      <c r="B461" s="80" t="s">
        <v>3</v>
      </c>
      <c r="C461" s="35">
        <v>17200</v>
      </c>
    </row>
    <row r="462" spans="2:3" ht="16.5" thickBot="1">
      <c r="B462" s="58" t="s">
        <v>67</v>
      </c>
      <c r="C462" s="2">
        <f>C463+C467</f>
        <v>1249443</v>
      </c>
    </row>
    <row r="463" spans="2:3" ht="15.75">
      <c r="B463" s="65" t="s">
        <v>49</v>
      </c>
      <c r="C463" s="10">
        <f>SUM(C464:C466)</f>
        <v>1245632</v>
      </c>
    </row>
    <row r="464" spans="2:3" ht="15.75">
      <c r="B464" s="57" t="s">
        <v>2</v>
      </c>
      <c r="C464" s="7">
        <v>962389</v>
      </c>
    </row>
    <row r="465" spans="2:3" ht="15.75">
      <c r="B465" s="57" t="s">
        <v>24</v>
      </c>
      <c r="C465" s="7">
        <v>278482</v>
      </c>
    </row>
    <row r="466" spans="2:3" ht="15.75">
      <c r="B466" s="57" t="s">
        <v>3</v>
      </c>
      <c r="C466" s="7">
        <v>4761</v>
      </c>
    </row>
    <row r="467" spans="2:3" ht="31.5">
      <c r="B467" s="16" t="s">
        <v>54</v>
      </c>
      <c r="C467" s="26">
        <f>C468</f>
        <v>3811</v>
      </c>
    </row>
    <row r="468" spans="2:3" ht="16.5" thickBot="1">
      <c r="B468" s="75" t="s">
        <v>3</v>
      </c>
      <c r="C468" s="20">
        <v>3811</v>
      </c>
    </row>
    <row r="469" spans="2:3" ht="16.5" thickBot="1">
      <c r="B469" s="64" t="s">
        <v>72</v>
      </c>
      <c r="C469" s="2">
        <f>C470+C474</f>
        <v>1270751</v>
      </c>
    </row>
    <row r="470" spans="2:3" ht="15.75">
      <c r="B470" s="65" t="s">
        <v>49</v>
      </c>
      <c r="C470" s="72">
        <f>SUM(C471:C473)</f>
        <v>898933</v>
      </c>
    </row>
    <row r="471" spans="2:3" ht="15.75">
      <c r="B471" s="86" t="s">
        <v>2</v>
      </c>
      <c r="C471" s="9">
        <v>296497</v>
      </c>
    </row>
    <row r="472" spans="2:3" ht="15.75">
      <c r="B472" s="57" t="s">
        <v>24</v>
      </c>
      <c r="C472" s="7">
        <v>596336</v>
      </c>
    </row>
    <row r="473" spans="2:3" ht="15.75">
      <c r="B473" s="57" t="s">
        <v>3</v>
      </c>
      <c r="C473" s="7">
        <v>6100</v>
      </c>
    </row>
    <row r="474" spans="2:3" ht="31.5">
      <c r="B474" s="16" t="s">
        <v>54</v>
      </c>
      <c r="C474" s="26">
        <f>SUM(C475:C476)</f>
        <v>371818</v>
      </c>
    </row>
    <row r="475" spans="2:3" ht="15.75">
      <c r="B475" s="78" t="s">
        <v>24</v>
      </c>
      <c r="C475" s="26">
        <v>2259</v>
      </c>
    </row>
    <row r="476" spans="2:3" ht="16.5" thickBot="1">
      <c r="B476" s="80" t="s">
        <v>3</v>
      </c>
      <c r="C476" s="73">
        <v>369559</v>
      </c>
    </row>
    <row r="477" spans="2:3" ht="16.5" thickBot="1">
      <c r="B477" s="58" t="s">
        <v>83</v>
      </c>
      <c r="C477" s="2">
        <f>C478+C480</f>
        <v>60939</v>
      </c>
    </row>
    <row r="478" spans="2:3" ht="15.75">
      <c r="B478" s="65" t="s">
        <v>49</v>
      </c>
      <c r="C478" s="27">
        <f>C479</f>
        <v>5072</v>
      </c>
    </row>
    <row r="479" spans="2:3" ht="15.75">
      <c r="B479" s="74" t="s">
        <v>3</v>
      </c>
      <c r="C479" s="7">
        <v>5072</v>
      </c>
    </row>
    <row r="480" spans="2:3" ht="31.5">
      <c r="B480" s="16" t="s">
        <v>54</v>
      </c>
      <c r="C480" s="26">
        <f>C481</f>
        <v>55867</v>
      </c>
    </row>
    <row r="481" spans="2:3" ht="16.5" thickBot="1">
      <c r="B481" s="82" t="s">
        <v>3</v>
      </c>
      <c r="C481" s="19">
        <v>55867</v>
      </c>
    </row>
    <row r="482" spans="2:3" ht="16.5" hidden="1" thickBot="1">
      <c r="B482" s="58" t="s">
        <v>84</v>
      </c>
      <c r="C482" s="5">
        <f>SUM(C484:C486)</f>
        <v>0</v>
      </c>
    </row>
    <row r="483" spans="2:3" ht="15.75" hidden="1">
      <c r="B483" s="65" t="s">
        <v>49</v>
      </c>
      <c r="C483" s="135"/>
    </row>
    <row r="484" spans="2:3" ht="15.75" hidden="1">
      <c r="B484" s="78" t="s">
        <v>2</v>
      </c>
      <c r="C484" s="136"/>
    </row>
    <row r="485" spans="2:3" ht="15.75" hidden="1">
      <c r="B485" s="57" t="s">
        <v>24</v>
      </c>
      <c r="C485" s="21"/>
    </row>
    <row r="486" spans="2:3" ht="16.5" hidden="1" thickBot="1">
      <c r="B486" s="80" t="s">
        <v>3</v>
      </c>
      <c r="C486" s="137"/>
    </row>
    <row r="487" spans="2:3" ht="16.5" thickBot="1">
      <c r="B487" s="58" t="s">
        <v>88</v>
      </c>
      <c r="C487" s="5">
        <f>C488+C492</f>
        <v>1577718</v>
      </c>
    </row>
    <row r="488" spans="2:3" ht="15.75">
      <c r="B488" s="36" t="s">
        <v>49</v>
      </c>
      <c r="C488" s="37">
        <f>SUM(C489:C491)</f>
        <v>592605</v>
      </c>
    </row>
    <row r="489" spans="2:3" ht="15.75">
      <c r="B489" s="57" t="s">
        <v>2</v>
      </c>
      <c r="C489" s="21">
        <v>592605</v>
      </c>
    </row>
    <row r="490" spans="2:3" ht="15.75" hidden="1">
      <c r="B490" s="57" t="s">
        <v>24</v>
      </c>
      <c r="C490" s="21"/>
    </row>
    <row r="491" spans="2:3" ht="15.75" hidden="1">
      <c r="B491" s="57" t="s">
        <v>3</v>
      </c>
      <c r="C491" s="21"/>
    </row>
    <row r="492" spans="2:3" ht="31.5">
      <c r="B492" s="16" t="s">
        <v>54</v>
      </c>
      <c r="C492" s="14">
        <f>SUM(C493:C495)</f>
        <v>985113</v>
      </c>
    </row>
    <row r="493" spans="2:3" ht="15.75">
      <c r="B493" s="57" t="s">
        <v>2</v>
      </c>
      <c r="C493" s="21">
        <v>95431</v>
      </c>
    </row>
    <row r="494" spans="2:3" ht="15.75">
      <c r="B494" s="57" t="s">
        <v>24</v>
      </c>
      <c r="C494" s="149">
        <v>36422</v>
      </c>
    </row>
    <row r="495" spans="2:3" ht="16.5" thickBot="1">
      <c r="B495" s="80" t="s">
        <v>3</v>
      </c>
      <c r="C495" s="137">
        <v>853260</v>
      </c>
    </row>
    <row r="496" spans="2:3" ht="16.5" thickBot="1">
      <c r="B496" s="70" t="s">
        <v>85</v>
      </c>
      <c r="C496" s="143">
        <f>C498+C499</f>
        <v>219200</v>
      </c>
    </row>
    <row r="497" spans="2:3" ht="15.75">
      <c r="B497" s="65" t="s">
        <v>49</v>
      </c>
      <c r="C497" s="10"/>
    </row>
    <row r="498" spans="2:3" ht="15.75">
      <c r="B498" s="57" t="s">
        <v>24</v>
      </c>
      <c r="C498" s="7">
        <v>76140</v>
      </c>
    </row>
    <row r="499" spans="2:3" ht="16.5" thickBot="1">
      <c r="B499" s="80" t="s">
        <v>3</v>
      </c>
      <c r="C499" s="20">
        <v>143060</v>
      </c>
    </row>
    <row r="500" spans="2:3" ht="16.5" thickBot="1">
      <c r="B500" s="58" t="s">
        <v>86</v>
      </c>
      <c r="C500" s="2">
        <f>SUM(C502:C503)</f>
        <v>34720</v>
      </c>
    </row>
    <row r="501" spans="2:3" ht="15.75">
      <c r="B501" s="65" t="s">
        <v>49</v>
      </c>
      <c r="C501" s="10"/>
    </row>
    <row r="502" spans="2:3" ht="15.75">
      <c r="B502" s="78" t="s">
        <v>24</v>
      </c>
      <c r="C502" s="124">
        <v>21840</v>
      </c>
    </row>
    <row r="503" spans="2:3" ht="16.5" thickBot="1">
      <c r="B503" s="80" t="s">
        <v>3</v>
      </c>
      <c r="C503" s="35">
        <v>12880</v>
      </c>
    </row>
    <row r="504" spans="2:3" ht="16.5" thickBot="1">
      <c r="B504" s="58" t="s">
        <v>87</v>
      </c>
      <c r="C504" s="25">
        <f>SUM(C506:C507)</f>
        <v>421998</v>
      </c>
    </row>
    <row r="505" spans="2:3" ht="15.75">
      <c r="B505" s="36" t="s">
        <v>49</v>
      </c>
      <c r="C505" s="124"/>
    </row>
    <row r="506" spans="2:3" ht="15.75">
      <c r="B506" s="78" t="s">
        <v>24</v>
      </c>
      <c r="C506" s="144">
        <v>391336</v>
      </c>
    </row>
    <row r="507" spans="2:3" ht="16.5" thickBot="1">
      <c r="B507" s="80" t="s">
        <v>3</v>
      </c>
      <c r="C507" s="35">
        <v>30662</v>
      </c>
    </row>
    <row r="508" spans="2:3" ht="16.5" thickBot="1">
      <c r="B508" s="70" t="s">
        <v>107</v>
      </c>
      <c r="C508" s="146">
        <f>C510</f>
        <v>266842</v>
      </c>
    </row>
    <row r="509" spans="2:3" ht="15.75">
      <c r="B509" s="36" t="s">
        <v>49</v>
      </c>
      <c r="C509" s="33"/>
    </row>
    <row r="510" spans="2:3" ht="16.5" thickBot="1">
      <c r="B510" s="82" t="s">
        <v>24</v>
      </c>
      <c r="C510" s="155">
        <v>266842</v>
      </c>
    </row>
    <row r="511" spans="2:3" ht="16.5" thickBot="1">
      <c r="B511" s="58" t="s">
        <v>89</v>
      </c>
      <c r="C511" s="25">
        <f>C512+C515</f>
        <v>79863</v>
      </c>
    </row>
    <row r="512" spans="2:3" ht="15.75">
      <c r="B512" s="65" t="s">
        <v>49</v>
      </c>
      <c r="C512" s="33">
        <f>SUM(C513:C514)</f>
        <v>60368</v>
      </c>
    </row>
    <row r="513" spans="2:3" ht="15.75">
      <c r="B513" s="78" t="s">
        <v>24</v>
      </c>
      <c r="C513" s="144">
        <v>47045</v>
      </c>
    </row>
    <row r="514" spans="2:3" ht="15.75">
      <c r="B514" s="82" t="s">
        <v>3</v>
      </c>
      <c r="C514" s="155">
        <v>13323</v>
      </c>
    </row>
    <row r="515" spans="2:3" ht="31.5">
      <c r="B515" s="16" t="s">
        <v>54</v>
      </c>
      <c r="C515" s="147">
        <f>C516</f>
        <v>19495</v>
      </c>
    </row>
    <row r="516" spans="2:3" ht="16.5" thickBot="1">
      <c r="B516" s="80" t="s">
        <v>3</v>
      </c>
      <c r="C516" s="35">
        <v>19495</v>
      </c>
    </row>
    <row r="517" spans="2:3" ht="16.5" hidden="1" thickBot="1">
      <c r="B517" s="58" t="s">
        <v>91</v>
      </c>
      <c r="C517" s="25">
        <f>C518+C521</f>
        <v>0</v>
      </c>
    </row>
    <row r="518" spans="2:3" ht="15.75" hidden="1">
      <c r="B518" s="36" t="s">
        <v>49</v>
      </c>
      <c r="C518" s="33">
        <f>SUM(C519:C520)</f>
        <v>0</v>
      </c>
    </row>
    <row r="519" spans="2:3" ht="15.75" hidden="1">
      <c r="B519" s="57" t="s">
        <v>24</v>
      </c>
      <c r="C519" s="124"/>
    </row>
    <row r="520" spans="2:3" ht="15.75" hidden="1">
      <c r="B520" s="57" t="s">
        <v>3</v>
      </c>
      <c r="C520" s="144"/>
    </row>
    <row r="521" spans="2:3" ht="31.5" hidden="1">
      <c r="B521" s="16" t="s">
        <v>54</v>
      </c>
      <c r="C521" s="147">
        <f>C522</f>
        <v>0</v>
      </c>
    </row>
    <row r="522" spans="2:3" ht="16.5" hidden="1" thickBot="1">
      <c r="B522" s="80" t="s">
        <v>3</v>
      </c>
      <c r="C522" s="35"/>
    </row>
    <row r="523" spans="2:3" ht="16.5" thickBot="1">
      <c r="B523" s="58" t="s">
        <v>95</v>
      </c>
      <c r="C523" s="25">
        <f>C524+C528</f>
        <v>1698895</v>
      </c>
    </row>
    <row r="524" spans="2:3" ht="15.75">
      <c r="B524" s="36" t="s">
        <v>49</v>
      </c>
      <c r="C524" s="33">
        <f>SUM(C525:C527)</f>
        <v>1287048</v>
      </c>
    </row>
    <row r="525" spans="2:3" ht="15.75">
      <c r="B525" s="57" t="s">
        <v>35</v>
      </c>
      <c r="C525" s="144">
        <v>952931</v>
      </c>
    </row>
    <row r="526" spans="2:3" ht="15.75">
      <c r="B526" s="57" t="s">
        <v>24</v>
      </c>
      <c r="C526" s="144">
        <v>212636</v>
      </c>
    </row>
    <row r="527" spans="2:3" ht="15.75">
      <c r="B527" s="57" t="s">
        <v>3</v>
      </c>
      <c r="C527" s="144">
        <v>121481</v>
      </c>
    </row>
    <row r="528" spans="2:3" ht="31.5">
      <c r="B528" s="16" t="s">
        <v>54</v>
      </c>
      <c r="C528" s="147">
        <f>SUM(C529:C531)</f>
        <v>411847</v>
      </c>
    </row>
    <row r="529" spans="2:3" ht="15.75">
      <c r="B529" s="57" t="s">
        <v>35</v>
      </c>
      <c r="C529" s="155">
        <v>9760</v>
      </c>
    </row>
    <row r="530" spans="2:3" ht="15.75">
      <c r="B530" s="57" t="s">
        <v>24</v>
      </c>
      <c r="C530" s="155">
        <v>196</v>
      </c>
    </row>
    <row r="531" spans="2:3" ht="16.5" thickBot="1">
      <c r="B531" s="80" t="s">
        <v>3</v>
      </c>
      <c r="C531" s="35">
        <v>401891</v>
      </c>
    </row>
    <row r="532" spans="2:3" ht="16.5" thickBot="1">
      <c r="B532" s="64" t="s">
        <v>75</v>
      </c>
      <c r="C532" s="2">
        <f>2896148+8625625+994103+35389353</f>
        <v>47905229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Company>Энергосбыт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Свинухов</cp:lastModifiedBy>
  <cp:lastPrinted>2013-12-26T09:09:09Z</cp:lastPrinted>
  <dcterms:created xsi:type="dcterms:W3CDTF">2007-01-10T10:16:36Z</dcterms:created>
  <dcterms:modified xsi:type="dcterms:W3CDTF">2013-12-26T10:10:07Z</dcterms:modified>
</cp:coreProperties>
</file>