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65" yWindow="1320" windowWidth="15480" windowHeight="9180"/>
  </bookViews>
  <sheets>
    <sheet name="август2012" sheetId="9" r:id="rId1"/>
  </sheets>
  <calcPr calcId="145621"/>
</workbook>
</file>

<file path=xl/calcChain.xml><?xml version="1.0" encoding="utf-8"?>
<calcChain xmlns="http://schemas.openxmlformats.org/spreadsheetml/2006/main">
  <c r="C491" i="9" l="1"/>
  <c r="C11" i="9"/>
  <c r="C10" i="9"/>
  <c r="C9" i="9"/>
  <c r="C8" i="9"/>
  <c r="C475" i="9" l="1"/>
  <c r="C472" i="9"/>
  <c r="C471" i="9" l="1"/>
  <c r="C488" i="9" l="1"/>
  <c r="C414" i="9" l="1"/>
  <c r="C411" i="9"/>
  <c r="C410" i="9" l="1"/>
  <c r="C213" i="9"/>
  <c r="C209" i="9"/>
  <c r="C164" i="9"/>
  <c r="C484" i="9" l="1"/>
  <c r="C250" i="9"/>
  <c r="C425" i="9"/>
  <c r="C421" i="9"/>
  <c r="C481" i="9"/>
  <c r="C478" i="9"/>
  <c r="C279" i="9"/>
  <c r="C452" i="9"/>
  <c r="C295" i="9"/>
  <c r="C294" i="9" s="1"/>
  <c r="C263" i="9"/>
  <c r="C258" i="9"/>
  <c r="C465" i="9"/>
  <c r="C469" i="9"/>
  <c r="C483" i="9" l="1"/>
  <c r="C477" i="9"/>
  <c r="C420" i="9"/>
  <c r="C464" i="9"/>
  <c r="C328" i="9"/>
  <c r="C313" i="9" l="1"/>
  <c r="C365" i="9"/>
  <c r="C217" i="9"/>
  <c r="C460" i="9"/>
  <c r="C341" i="9"/>
  <c r="C340" i="9" s="1"/>
  <c r="C456" i="9" l="1"/>
  <c r="C200" i="9" l="1"/>
  <c r="C94" i="9" l="1"/>
  <c r="C97" i="9"/>
  <c r="C448" i="9"/>
  <c r="C444" i="9"/>
  <c r="C324" i="9"/>
  <c r="C323" i="9" s="1"/>
  <c r="C438" i="9"/>
  <c r="C192" i="9"/>
  <c r="C93" i="9" l="1"/>
  <c r="C443" i="9"/>
  <c r="C436" i="9"/>
  <c r="C434" i="9"/>
  <c r="C433" i="9" l="1"/>
  <c r="C289" i="9"/>
  <c r="C428" i="9"/>
  <c r="C427" i="9" s="1"/>
  <c r="C416" i="9"/>
  <c r="C408" i="9"/>
  <c r="C405" i="9"/>
  <c r="C399" i="9"/>
  <c r="C397" i="9"/>
  <c r="C393" i="9"/>
  <c r="C390" i="9"/>
  <c r="C387" i="9"/>
  <c r="C382" i="9"/>
  <c r="C378" i="9"/>
  <c r="C376" i="9"/>
  <c r="C373" i="9"/>
  <c r="C368" i="9"/>
  <c r="C362" i="9"/>
  <c r="C361" i="9" s="1"/>
  <c r="C359" i="9"/>
  <c r="C356" i="9"/>
  <c r="C351" i="9"/>
  <c r="C350" i="9" s="1"/>
  <c r="C348" i="9"/>
  <c r="C346" i="9"/>
  <c r="C337" i="9"/>
  <c r="C334" i="9"/>
  <c r="C319" i="9"/>
  <c r="C318" i="9" s="1"/>
  <c r="C309" i="9"/>
  <c r="C306" i="9"/>
  <c r="C301" i="9" s="1"/>
  <c r="C302" i="9"/>
  <c r="C299" i="9"/>
  <c r="C288" i="9"/>
  <c r="C284" i="9"/>
  <c r="C276" i="9"/>
  <c r="C271" i="9"/>
  <c r="C267" i="9"/>
  <c r="C253" i="9"/>
  <c r="C247" i="9"/>
  <c r="C244" i="9"/>
  <c r="C242" i="9"/>
  <c r="C237" i="9"/>
  <c r="C233" i="9"/>
  <c r="C229" i="9"/>
  <c r="C225" i="9"/>
  <c r="C220" i="9"/>
  <c r="C205" i="9"/>
  <c r="C196" i="9"/>
  <c r="C189" i="9"/>
  <c r="C185" i="9"/>
  <c r="C182" i="9"/>
  <c r="C175" i="9"/>
  <c r="C174" i="9" s="1"/>
  <c r="C171" i="9"/>
  <c r="C168" i="9"/>
  <c r="C160" i="9"/>
  <c r="C157" i="9"/>
  <c r="C155" i="9"/>
  <c r="C152" i="9"/>
  <c r="C147" i="9" s="1"/>
  <c r="C148" i="9"/>
  <c r="C145" i="9"/>
  <c r="C143" i="9"/>
  <c r="C138" i="9" s="1"/>
  <c r="C139" i="9"/>
  <c r="C135" i="9"/>
  <c r="C132" i="9"/>
  <c r="C129" i="9"/>
  <c r="C125" i="9"/>
  <c r="C121" i="9"/>
  <c r="C118" i="9"/>
  <c r="C115" i="9"/>
  <c r="C110" i="9"/>
  <c r="C106" i="9"/>
  <c r="C103" i="9"/>
  <c r="C100" i="9"/>
  <c r="C90" i="9"/>
  <c r="C85" i="9"/>
  <c r="C81" i="9"/>
  <c r="C77" i="9" s="1"/>
  <c r="C78" i="9"/>
  <c r="C74" i="9"/>
  <c r="C71" i="9"/>
  <c r="C68" i="9"/>
  <c r="C63" i="9"/>
  <c r="C58" i="9"/>
  <c r="C54" i="9"/>
  <c r="C50" i="9" s="1"/>
  <c r="C51" i="9"/>
  <c r="C48" i="9"/>
  <c r="C44" i="9"/>
  <c r="C39" i="9"/>
  <c r="C34" i="9"/>
  <c r="C29" i="9"/>
  <c r="C23" i="9"/>
  <c r="C18" i="9"/>
  <c r="C12" i="9"/>
  <c r="C7" i="9"/>
  <c r="C212" i="9" l="1"/>
  <c r="C195" i="9"/>
  <c r="C17" i="9"/>
  <c r="C99" i="9"/>
  <c r="C386" i="9"/>
  <c r="C345" i="9"/>
  <c r="C262" i="9"/>
  <c r="C246" i="9"/>
  <c r="C241" i="9"/>
  <c r="C188" i="9"/>
  <c r="C181" i="9"/>
  <c r="C167" i="9"/>
  <c r="C131" i="9"/>
  <c r="C105" i="9"/>
  <c r="C57" i="9"/>
  <c r="C28" i="9"/>
  <c r="C6" i="9"/>
  <c r="C404" i="9"/>
  <c r="C392" i="9"/>
  <c r="C372" i="9"/>
  <c r="C355" i="9"/>
  <c r="C333" i="9"/>
  <c r="C278" i="9"/>
  <c r="C270" i="9"/>
  <c r="C204" i="9"/>
  <c r="C159" i="9"/>
  <c r="C114" i="9"/>
  <c r="C84" i="9"/>
  <c r="C67" i="9"/>
  <c r="C38" i="9"/>
  <c r="C5" i="9" l="1"/>
</calcChain>
</file>

<file path=xl/sharedStrings.xml><?xml version="1.0" encoding="utf-8"?>
<sst xmlns="http://schemas.openxmlformats.org/spreadsheetml/2006/main" count="490" uniqueCount="105">
  <si>
    <t>Итого</t>
  </si>
  <si>
    <t>ООО "Отдых"</t>
  </si>
  <si>
    <t>ВН</t>
  </si>
  <si>
    <t>НН</t>
  </si>
  <si>
    <t>ЗАО "ССК"</t>
  </si>
  <si>
    <t>ОАО "НкНПЗ"</t>
  </si>
  <si>
    <t>ООО "Энергонефть Самара"</t>
  </si>
  <si>
    <t xml:space="preserve">СН 1 </t>
  </si>
  <si>
    <t>СН 2</t>
  </si>
  <si>
    <t>СН 1</t>
  </si>
  <si>
    <t xml:space="preserve">СН 2 </t>
  </si>
  <si>
    <t xml:space="preserve">НН </t>
  </si>
  <si>
    <t>ООО "Энергобытобслуживание"</t>
  </si>
  <si>
    <t>ООО "Сызранская ГЭС"</t>
  </si>
  <si>
    <t>ООО "ЗПП"</t>
  </si>
  <si>
    <t>Энергосбыт ЮУЖД</t>
  </si>
  <si>
    <t xml:space="preserve">ЗАО "Самарский ОЭЗ" </t>
  </si>
  <si>
    <t>ЗАО "Нефтехимия"</t>
  </si>
  <si>
    <t>ООО "Электрощит" - Энерготехстрой"</t>
  </si>
  <si>
    <t xml:space="preserve">ООО "СамЭКо"                          </t>
  </si>
  <si>
    <t>ООО "Сетевик"</t>
  </si>
  <si>
    <t>ФКП "Самарский завод "Коммунар"</t>
  </si>
  <si>
    <t>ООО "Тольяттикаучук"</t>
  </si>
  <si>
    <t xml:space="preserve">МП г. Самары  "Самарский метрополитен" </t>
  </si>
  <si>
    <t xml:space="preserve">ООО "Энерго" </t>
  </si>
  <si>
    <t>МУП "Волжское ЖКХ"</t>
  </si>
  <si>
    <t xml:space="preserve">ООО "Энергозавод" </t>
  </si>
  <si>
    <t>СН2</t>
  </si>
  <si>
    <t>ООО "Самара-Холдинг"</t>
  </si>
  <si>
    <t>ОАО "Промсинтез"</t>
  </si>
  <si>
    <t xml:space="preserve">ОАО "Тяжмаш"  </t>
  </si>
  <si>
    <t>ОАО "СПЗ"</t>
  </si>
  <si>
    <t xml:space="preserve">ООО "ВЭТ" </t>
  </si>
  <si>
    <t xml:space="preserve">ООО "Тольяттинский трансформатор" </t>
  </si>
  <si>
    <t>ООО "ТольяттиСпиртПром"</t>
  </si>
  <si>
    <t>ОАО "СтройДом"</t>
  </si>
  <si>
    <t>ООО "Самарский Деловой Центр"</t>
  </si>
  <si>
    <t>ООО "Инженерные сети"</t>
  </si>
  <si>
    <t>ОАО "Волгабурмаш"</t>
  </si>
  <si>
    <t>Международный аэропорт "Курумоч"</t>
  </si>
  <si>
    <t>СН1</t>
  </si>
  <si>
    <t>ОАО "ЗиТ"</t>
  </si>
  <si>
    <t>ООО "Строммашина"</t>
  </si>
  <si>
    <t>ООО "Самараавтотранс-2000"</t>
  </si>
  <si>
    <t>ООО "СВГК"</t>
  </si>
  <si>
    <t>ООО "Газпром энерго"</t>
  </si>
  <si>
    <t>ООО "Волжский продукт"</t>
  </si>
  <si>
    <t>ОАО "Авиакор-авиационный завод"</t>
  </si>
  <si>
    <t>ЗАО "Энергоспецстрой"</t>
  </si>
  <si>
    <t>ООО "Эл-Транзит Плюс"</t>
  </si>
  <si>
    <t>ООО "Засамарская сетевая компания"</t>
  </si>
  <si>
    <t>ООО "ЖЭУ 110 "А"</t>
  </si>
  <si>
    <t>ОАО "Волгоцеммаш"</t>
  </si>
  <si>
    <t>ОАО "МРСК Волги"</t>
  </si>
  <si>
    <t>Прочие потребители</t>
  </si>
  <si>
    <t>ФКП "ПГБИП"</t>
  </si>
  <si>
    <t>ОАО "СЗ ЭМИ"</t>
  </si>
  <si>
    <t>Наименование сетевой организации</t>
  </si>
  <si>
    <t>ЗАО  "Алкоа СМЗ"</t>
  </si>
  <si>
    <t>Население и приравненные к населению</t>
  </si>
  <si>
    <t>ЗАО "Энергетика и связь строительства"</t>
  </si>
  <si>
    <t>ЗАО "СККМ"</t>
  </si>
  <si>
    <t>ОАО "СЗ "Экран"</t>
  </si>
  <si>
    <t>ЗАО "Сызранская керамика"</t>
  </si>
  <si>
    <t>ЗАО "Самарский завод "Нефтемаш"</t>
  </si>
  <si>
    <t>ЗАО "СКК"</t>
  </si>
  <si>
    <t>Прочие потребители, СН2</t>
  </si>
  <si>
    <t>ОАО "АвтоВАЗ"</t>
  </si>
  <si>
    <t>ОАО "Пластик"</t>
  </si>
  <si>
    <t>ООО "ДМТ"</t>
  </si>
  <si>
    <t>ОАО "Салют"</t>
  </si>
  <si>
    <t>ООО "Реммаш-Сервис"</t>
  </si>
  <si>
    <t>ОАО "Кузнецов"</t>
  </si>
  <si>
    <t xml:space="preserve">ЗАО "Квант" </t>
  </si>
  <si>
    <t>ООО "ОСК"</t>
  </si>
  <si>
    <t>ОАО "РЖД"</t>
  </si>
  <si>
    <t xml:space="preserve">ООО "БИАКСПЛЕН-НК" </t>
  </si>
  <si>
    <t>ООО "УЭС"</t>
  </si>
  <si>
    <t>ФГУП ГНПРКЦ "ЦСКБ-Прогресс"</t>
  </si>
  <si>
    <t>ОАО  "РЭУ " Филиал "Самарский"</t>
  </si>
  <si>
    <t>Объем, кВт*ч</t>
  </si>
  <si>
    <t>Прочие сетевые организации</t>
  </si>
  <si>
    <t>Население и приравненные к населению, СН2</t>
  </si>
  <si>
    <t>Население и приравненные к населению, НН</t>
  </si>
  <si>
    <t>Население и приравненные к населению, ВН</t>
  </si>
  <si>
    <t>Прочие потребители, СН 2</t>
  </si>
  <si>
    <t>Прочие потребители, ВН</t>
  </si>
  <si>
    <t xml:space="preserve">Прочие потребители, НН </t>
  </si>
  <si>
    <t xml:space="preserve">Прочие потребители, СН 2 </t>
  </si>
  <si>
    <t>ЗАО "ЭнергоГарантСервис"</t>
  </si>
  <si>
    <t>ОАО "Металлист - Самара"</t>
  </si>
  <si>
    <t>ООО "Бизнес Инфо"</t>
  </si>
  <si>
    <t>ОАО "1253 ЦРБ РЛВ"</t>
  </si>
  <si>
    <t>ЗАО "ННК"</t>
  </si>
  <si>
    <t>ОАО "Оборонэнерго"</t>
  </si>
  <si>
    <t>ООО "Эксплуатационная компания"</t>
  </si>
  <si>
    <t>ООО "Горный ХОЛОД"</t>
  </si>
  <si>
    <t>ООО "Солли-Энерго"</t>
  </si>
  <si>
    <t>ЗАО "Дуплет"</t>
  </si>
  <si>
    <t xml:space="preserve">ОАО "Клапан"                       </t>
  </si>
  <si>
    <t>ООО "Энергетик"</t>
  </si>
  <si>
    <t>ОАО "Завод ЖБИ-3"</t>
  </si>
  <si>
    <t>ООО "РЭС"</t>
  </si>
  <si>
    <t>ООО "Энерго-Центр"</t>
  </si>
  <si>
    <t>Объемы фактического полезного отпуска электроэнергии потребителям ОАО "Самараэнерго" по тарифным группам  в разрезе территориальных сетевых организациий по уровням напряжения за август 2012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</si>
</sst>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 Cyr"/>
      <charset val="204"/>
    </font>
    <font>
      <b/>
      <sz val="12"/>
      <name val="Arial Cyr"/>
      <charset val="204"/>
    </font>
    <font>
      <b/>
      <sz val="12"/>
      <color indexed="8"/>
      <name val="Arial Cyr"/>
      <charset val="204"/>
    </font>
    <font>
      <sz val="12"/>
      <name val="Arial Cyr"/>
      <charset val="204"/>
    </font>
    <font>
      <sz val="12"/>
      <color indexed="8"/>
      <name val="Arial Cyr"/>
      <charset val="204"/>
    </font>
    <font>
      <b/>
      <sz val="12"/>
      <color theme="1"/>
      <name val="Arial Cyr"/>
      <charset val="204"/>
    </font>
    <font>
      <sz val="12"/>
      <color indexed="8"/>
      <name val="Arial"/>
      <family val="2"/>
      <charset val="204"/>
    </font>
    <font>
      <sz val="12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60">
    <xf numFmtId="0" fontId="0" fillId="0" borderId="0" xfId="0"/>
    <xf numFmtId="0" fontId="3" fillId="0" borderId="0" xfId="0" applyFont="1"/>
    <xf numFmtId="3" fontId="1" fillId="2" borderId="2" xfId="0" applyNumberFormat="1" applyFont="1" applyFill="1" applyBorder="1" applyAlignment="1">
      <alignment horizontal="right" vertical="center"/>
    </xf>
    <xf numFmtId="3" fontId="3" fillId="0" borderId="2" xfId="0" applyNumberFormat="1" applyFont="1" applyFill="1" applyBorder="1" applyAlignment="1">
      <alignment horizontal="right" vertical="center"/>
    </xf>
    <xf numFmtId="3" fontId="1" fillId="2" borderId="2" xfId="0" applyNumberFormat="1" applyFont="1" applyFill="1" applyBorder="1" applyAlignment="1">
      <alignment horizontal="right" vertical="center" shrinkToFit="1"/>
    </xf>
    <xf numFmtId="3" fontId="1" fillId="2" borderId="9" xfId="0" applyNumberFormat="1" applyFont="1" applyFill="1" applyBorder="1" applyAlignment="1">
      <alignment horizontal="right" vertical="center"/>
    </xf>
    <xf numFmtId="3" fontId="3" fillId="0" borderId="8" xfId="0" applyNumberFormat="1" applyFont="1" applyFill="1" applyBorder="1" applyAlignment="1">
      <alignment horizontal="right" vertical="center"/>
    </xf>
    <xf numFmtId="3" fontId="3" fillId="0" borderId="1" xfId="0" applyNumberFormat="1" applyFont="1" applyFill="1" applyBorder="1" applyAlignment="1">
      <alignment horizontal="right" vertical="center"/>
    </xf>
    <xf numFmtId="3" fontId="3" fillId="0" borderId="7" xfId="0" applyNumberFormat="1" applyFont="1" applyFill="1" applyBorder="1" applyAlignment="1">
      <alignment horizontal="right" vertical="center"/>
    </xf>
    <xf numFmtId="3" fontId="3" fillId="0" borderId="17" xfId="0" applyNumberFormat="1" applyFont="1" applyFill="1" applyBorder="1" applyAlignment="1">
      <alignment horizontal="right" vertical="center"/>
    </xf>
    <xf numFmtId="3" fontId="1" fillId="0" borderId="7" xfId="0" applyNumberFormat="1" applyFont="1" applyFill="1" applyBorder="1" applyAlignment="1">
      <alignment horizontal="right" vertical="center"/>
    </xf>
    <xf numFmtId="3" fontId="3" fillId="0" borderId="1" xfId="0" applyNumberFormat="1" applyFont="1" applyBorder="1" applyAlignment="1">
      <alignment horizontal="right" vertical="center"/>
    </xf>
    <xf numFmtId="3" fontId="3" fillId="0" borderId="8" xfId="0" applyNumberFormat="1" applyFont="1" applyBorder="1" applyAlignment="1">
      <alignment horizontal="right" vertical="center"/>
    </xf>
    <xf numFmtId="3" fontId="3" fillId="0" borderId="8" xfId="0" applyNumberFormat="1" applyFont="1" applyBorder="1"/>
    <xf numFmtId="3" fontId="1" fillId="0" borderId="11" xfId="0" applyNumberFormat="1" applyFont="1" applyFill="1" applyBorder="1" applyAlignment="1">
      <alignment horizontal="right" vertical="center"/>
    </xf>
    <xf numFmtId="0" fontId="2" fillId="0" borderId="7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3" fontId="1" fillId="2" borderId="3" xfId="0" applyNumberFormat="1" applyFont="1" applyFill="1" applyBorder="1" applyAlignment="1">
      <alignment horizontal="right" vertical="center"/>
    </xf>
    <xf numFmtId="3" fontId="3" fillId="0" borderId="15" xfId="0" applyNumberFormat="1" applyFont="1" applyFill="1" applyBorder="1" applyAlignment="1">
      <alignment horizontal="right" vertical="center"/>
    </xf>
    <xf numFmtId="3" fontId="3" fillId="0" borderId="4" xfId="0" applyNumberFormat="1" applyFont="1" applyFill="1" applyBorder="1" applyAlignment="1">
      <alignment horizontal="right" vertical="center"/>
    </xf>
    <xf numFmtId="3" fontId="3" fillId="0" borderId="11" xfId="0" applyNumberFormat="1" applyFont="1" applyFill="1" applyBorder="1" applyAlignment="1">
      <alignment horizontal="right" vertical="center"/>
    </xf>
    <xf numFmtId="3" fontId="3" fillId="0" borderId="17" xfId="0" applyNumberFormat="1" applyFont="1" applyBorder="1" applyAlignment="1">
      <alignment horizontal="right" vertical="center"/>
    </xf>
    <xf numFmtId="3" fontId="3" fillId="0" borderId="1" xfId="0" applyNumberFormat="1" applyFont="1" applyBorder="1"/>
    <xf numFmtId="3" fontId="3" fillId="0" borderId="4" xfId="0" applyNumberFormat="1" applyFont="1" applyBorder="1"/>
    <xf numFmtId="3" fontId="1" fillId="2" borderId="2" xfId="0" applyNumberFormat="1" applyFont="1" applyFill="1" applyBorder="1"/>
    <xf numFmtId="3" fontId="1" fillId="0" borderId="1" xfId="0" applyNumberFormat="1" applyFont="1" applyFill="1" applyBorder="1" applyAlignment="1">
      <alignment horizontal="right" vertical="center"/>
    </xf>
    <xf numFmtId="3" fontId="1" fillId="0" borderId="17" xfId="0" applyNumberFormat="1" applyFont="1" applyFill="1" applyBorder="1" applyAlignment="1">
      <alignment horizontal="right" vertical="center"/>
    </xf>
    <xf numFmtId="3" fontId="1" fillId="2" borderId="3" xfId="0" applyNumberFormat="1" applyFont="1" applyFill="1" applyBorder="1"/>
    <xf numFmtId="3" fontId="1" fillId="0" borderId="7" xfId="0" applyNumberFormat="1" applyFont="1" applyBorder="1"/>
    <xf numFmtId="3" fontId="1" fillId="0" borderId="1" xfId="0" applyNumberFormat="1" applyFont="1" applyBorder="1"/>
    <xf numFmtId="3" fontId="3" fillId="0" borderId="15" xfId="0" applyNumberFormat="1" applyFont="1" applyBorder="1"/>
    <xf numFmtId="3" fontId="3" fillId="0" borderId="17" xfId="0" applyNumberFormat="1" applyFont="1" applyBorder="1"/>
    <xf numFmtId="3" fontId="1" fillId="0" borderId="7" xfId="0" applyNumberFormat="1" applyFont="1" applyFill="1" applyBorder="1"/>
    <xf numFmtId="0" fontId="1" fillId="0" borderId="7" xfId="0" applyFont="1" applyFill="1" applyBorder="1"/>
    <xf numFmtId="3" fontId="3" fillId="0" borderId="4" xfId="0" applyNumberFormat="1" applyFont="1" applyFill="1" applyBorder="1"/>
    <xf numFmtId="0" fontId="1" fillId="0" borderId="7" xfId="0" applyFont="1" applyFill="1" applyBorder="1" applyAlignment="1">
      <alignment horizontal="left" vertical="center" wrapText="1"/>
    </xf>
    <xf numFmtId="3" fontId="1" fillId="0" borderId="10" xfId="0" applyNumberFormat="1" applyFont="1" applyFill="1" applyBorder="1" applyAlignment="1">
      <alignment horizontal="right" vertical="center"/>
    </xf>
    <xf numFmtId="3" fontId="1" fillId="2" borderId="8" xfId="0" applyNumberFormat="1" applyFont="1" applyFill="1" applyBorder="1" applyAlignment="1">
      <alignment horizontal="right" vertical="center"/>
    </xf>
    <xf numFmtId="0" fontId="1" fillId="0" borderId="3" xfId="0" applyFont="1" applyBorder="1" applyAlignment="1">
      <alignment horizontal="center" vertical="center" wrapText="1"/>
    </xf>
    <xf numFmtId="3" fontId="1" fillId="2" borderId="6" xfId="0" applyNumberFormat="1" applyFont="1" applyFill="1" applyBorder="1" applyAlignment="1">
      <alignment horizontal="right" vertical="center"/>
    </xf>
    <xf numFmtId="3" fontId="1" fillId="0" borderId="3" xfId="0" applyNumberFormat="1" applyFont="1" applyFill="1" applyBorder="1" applyAlignment="1">
      <alignment horizontal="right" vertical="center" wrapText="1"/>
    </xf>
    <xf numFmtId="3" fontId="1" fillId="0" borderId="6" xfId="0" applyNumberFormat="1" applyFont="1" applyFill="1" applyBorder="1" applyAlignment="1">
      <alignment horizontal="right" vertical="center"/>
    </xf>
    <xf numFmtId="3" fontId="1" fillId="0" borderId="7" xfId="0" applyNumberFormat="1" applyFont="1" applyFill="1" applyBorder="1" applyAlignment="1">
      <alignment horizontal="right" vertical="center" wrapText="1"/>
    </xf>
    <xf numFmtId="3" fontId="3" fillId="0" borderId="17" xfId="0" applyNumberFormat="1" applyFont="1" applyFill="1" applyBorder="1" applyAlignment="1">
      <alignment horizontal="right" vertical="center" wrapText="1"/>
    </xf>
    <xf numFmtId="3" fontId="3" fillId="0" borderId="1" xfId="0" applyNumberFormat="1" applyFont="1" applyFill="1" applyBorder="1" applyAlignment="1">
      <alignment horizontal="right" vertical="center" wrapText="1"/>
    </xf>
    <xf numFmtId="3" fontId="1" fillId="0" borderId="1" xfId="0" applyNumberFormat="1" applyFont="1" applyFill="1" applyBorder="1" applyAlignment="1">
      <alignment horizontal="right" vertical="center" wrapText="1"/>
    </xf>
    <xf numFmtId="3" fontId="3" fillId="0" borderId="4" xfId="0" applyNumberFormat="1" applyFont="1" applyFill="1" applyBorder="1" applyAlignment="1">
      <alignment horizontal="right" vertical="center" wrapText="1"/>
    </xf>
    <xf numFmtId="3" fontId="2" fillId="0" borderId="7" xfId="0" applyNumberFormat="1" applyFont="1" applyFill="1" applyBorder="1" applyAlignment="1">
      <alignment horizontal="right" vertical="center" wrapText="1" shrinkToFit="1"/>
    </xf>
    <xf numFmtId="3" fontId="4" fillId="0" borderId="17" xfId="0" applyNumberFormat="1" applyFont="1" applyBorder="1" applyAlignment="1">
      <alignment horizontal="right" vertical="center" wrapText="1" shrinkToFit="1"/>
    </xf>
    <xf numFmtId="3" fontId="3" fillId="0" borderId="1" xfId="0" applyNumberFormat="1" applyFont="1" applyBorder="1" applyAlignment="1">
      <alignment horizontal="right" vertical="center" wrapText="1" shrinkToFit="1"/>
    </xf>
    <xf numFmtId="3" fontId="3" fillId="0" borderId="15" xfId="0" applyNumberFormat="1" applyFont="1" applyBorder="1" applyAlignment="1">
      <alignment horizontal="right" vertical="center" wrapText="1" shrinkToFit="1"/>
    </xf>
    <xf numFmtId="3" fontId="3" fillId="0" borderId="8" xfId="0" applyNumberFormat="1" applyFont="1" applyBorder="1" applyAlignment="1">
      <alignment horizontal="right" vertical="center" wrapText="1" shrinkToFit="1"/>
    </xf>
    <xf numFmtId="3" fontId="3" fillId="0" borderId="4" xfId="0" applyNumberFormat="1" applyFont="1" applyBorder="1" applyAlignment="1">
      <alignment horizontal="right" vertical="center"/>
    </xf>
    <xf numFmtId="3" fontId="4" fillId="0" borderId="1" xfId="0" applyNumberFormat="1" applyFont="1" applyBorder="1" applyAlignment="1">
      <alignment horizontal="right" vertical="center" wrapText="1" shrinkToFit="1"/>
    </xf>
    <xf numFmtId="3" fontId="4" fillId="0" borderId="15" xfId="0" applyNumberFormat="1" applyFont="1" applyBorder="1" applyAlignment="1">
      <alignment horizontal="right" vertical="center" wrapText="1" shrinkToFit="1"/>
    </xf>
    <xf numFmtId="3" fontId="4" fillId="0" borderId="4" xfId="0" applyNumberFormat="1" applyFont="1" applyBorder="1" applyAlignment="1">
      <alignment horizontal="right" vertical="center" wrapText="1" shrinkToFit="1"/>
    </xf>
    <xf numFmtId="0" fontId="1" fillId="0" borderId="1" xfId="0" applyFont="1" applyFill="1" applyBorder="1" applyAlignment="1">
      <alignment horizontal="right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 wrapText="1" shrinkToFit="1"/>
    </xf>
    <xf numFmtId="3" fontId="3" fillId="0" borderId="6" xfId="0" applyNumberFormat="1" applyFont="1" applyFill="1" applyBorder="1" applyAlignment="1">
      <alignment horizontal="right" vertical="center"/>
    </xf>
    <xf numFmtId="0" fontId="1" fillId="2" borderId="2" xfId="0" applyFont="1" applyFill="1" applyBorder="1" applyAlignment="1">
      <alignment vertical="center"/>
    </xf>
    <xf numFmtId="0" fontId="1" fillId="2" borderId="21" xfId="0" applyFont="1" applyFill="1" applyBorder="1" applyAlignment="1">
      <alignment vertical="center"/>
    </xf>
    <xf numFmtId="0" fontId="1" fillId="2" borderId="6" xfId="0" applyFont="1" applyFill="1" applyBorder="1" applyAlignment="1">
      <alignment horizontal="left" vertical="center"/>
    </xf>
    <xf numFmtId="0" fontId="1" fillId="0" borderId="19" xfId="0" applyFont="1" applyFill="1" applyBorder="1" applyAlignment="1">
      <alignment horizontal="right" vertical="center" wrapText="1"/>
    </xf>
    <xf numFmtId="0" fontId="1" fillId="2" borderId="2" xfId="0" applyFont="1" applyFill="1" applyBorder="1" applyAlignment="1">
      <alignment horizontal="left" vertical="center"/>
    </xf>
    <xf numFmtId="0" fontId="1" fillId="0" borderId="7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righ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0" borderId="7" xfId="0" applyFont="1" applyBorder="1" applyAlignment="1">
      <alignment horizontal="right" vertical="center" wrapText="1"/>
    </xf>
    <xf numFmtId="3" fontId="3" fillId="0" borderId="6" xfId="0" applyNumberFormat="1" applyFont="1" applyBorder="1" applyAlignment="1">
      <alignment horizontal="right" vertical="center"/>
    </xf>
    <xf numFmtId="0" fontId="1" fillId="2" borderId="8" xfId="0" applyFont="1" applyFill="1" applyBorder="1" applyAlignment="1">
      <alignment horizontal="left" vertical="center" wrapText="1"/>
    </xf>
    <xf numFmtId="3" fontId="1" fillId="3" borderId="2" xfId="0" applyNumberFormat="1" applyFont="1" applyFill="1" applyBorder="1" applyAlignment="1">
      <alignment horizontal="right" vertical="center"/>
    </xf>
    <xf numFmtId="3" fontId="1" fillId="0" borderId="7" xfId="0" applyNumberFormat="1" applyFont="1" applyBorder="1" applyAlignment="1">
      <alignment horizontal="right" vertical="center"/>
    </xf>
    <xf numFmtId="3" fontId="1" fillId="0" borderId="4" xfId="0" applyNumberFormat="1" applyFont="1" applyFill="1" applyBorder="1" applyAlignment="1">
      <alignment horizontal="right" vertical="center"/>
    </xf>
    <xf numFmtId="0" fontId="1" fillId="0" borderId="1" xfId="0" applyFont="1" applyBorder="1" applyAlignment="1">
      <alignment horizontal="right" vertical="center" wrapText="1"/>
    </xf>
    <xf numFmtId="0" fontId="1" fillId="0" borderId="4" xfId="0" applyFont="1" applyBorder="1" applyAlignment="1">
      <alignment horizontal="right" vertical="center" wrapText="1"/>
    </xf>
    <xf numFmtId="0" fontId="1" fillId="0" borderId="15" xfId="0" applyFont="1" applyBorder="1" applyAlignment="1">
      <alignment horizontal="right" vertical="center" wrapText="1"/>
    </xf>
    <xf numFmtId="0" fontId="1" fillId="0" borderId="6" xfId="0" applyFont="1" applyBorder="1" applyAlignment="1">
      <alignment horizontal="right" vertical="center" wrapText="1"/>
    </xf>
    <xf numFmtId="0" fontId="1" fillId="0" borderId="17" xfId="0" applyFont="1" applyFill="1" applyBorder="1" applyAlignment="1">
      <alignment horizontal="right" vertical="center" wrapText="1"/>
    </xf>
    <xf numFmtId="0" fontId="1" fillId="0" borderId="8" xfId="0" applyFont="1" applyFill="1" applyBorder="1" applyAlignment="1">
      <alignment horizontal="right" vertical="center" wrapText="1"/>
    </xf>
    <xf numFmtId="0" fontId="1" fillId="0" borderId="4" xfId="0" applyFont="1" applyFill="1" applyBorder="1" applyAlignment="1">
      <alignment horizontal="right" vertical="center" wrapText="1"/>
    </xf>
    <xf numFmtId="0" fontId="1" fillId="0" borderId="8" xfId="0" applyFont="1" applyFill="1" applyBorder="1" applyAlignment="1">
      <alignment horizontal="right" vertical="center" wrapText="1" shrinkToFit="1"/>
    </xf>
    <xf numFmtId="0" fontId="1" fillId="0" borderId="15" xfId="0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horizontal="right" vertical="center" wrapText="1" shrinkToFit="1"/>
    </xf>
    <xf numFmtId="0" fontId="1" fillId="0" borderId="17" xfId="0" applyFont="1" applyFill="1" applyBorder="1" applyAlignment="1">
      <alignment horizontal="right" vertical="center" wrapText="1" shrinkToFit="1"/>
    </xf>
    <xf numFmtId="0" fontId="1" fillId="0" borderId="6" xfId="0" applyFont="1" applyFill="1" applyBorder="1" applyAlignment="1">
      <alignment horizontal="right" vertical="center" wrapText="1" shrinkToFit="1"/>
    </xf>
    <xf numFmtId="0" fontId="1" fillId="0" borderId="6" xfId="0" applyFont="1" applyFill="1" applyBorder="1" applyAlignment="1">
      <alignment horizontal="right" vertical="center" wrapText="1"/>
    </xf>
    <xf numFmtId="4" fontId="1" fillId="0" borderId="19" xfId="0" applyNumberFormat="1" applyFont="1" applyFill="1" applyBorder="1" applyAlignment="1">
      <alignment horizontal="right" vertical="center" wrapText="1"/>
    </xf>
    <xf numFmtId="0" fontId="1" fillId="0" borderId="20" xfId="0" applyFont="1" applyFill="1" applyBorder="1" applyAlignment="1">
      <alignment horizontal="right" vertical="center" wrapText="1"/>
    </xf>
    <xf numFmtId="0" fontId="2" fillId="0" borderId="20" xfId="0" applyFont="1" applyFill="1" applyBorder="1" applyAlignment="1">
      <alignment horizontal="right" vertical="center" wrapText="1"/>
    </xf>
    <xf numFmtId="0" fontId="1" fillId="0" borderId="20" xfId="0" applyFont="1" applyFill="1" applyBorder="1" applyAlignment="1">
      <alignment horizontal="right" vertical="center"/>
    </xf>
    <xf numFmtId="0" fontId="2" fillId="0" borderId="19" xfId="0" applyFont="1" applyFill="1" applyBorder="1" applyAlignment="1">
      <alignment horizontal="right" vertical="center" wrapText="1"/>
    </xf>
    <xf numFmtId="0" fontId="2" fillId="0" borderId="18" xfId="0" applyFont="1" applyFill="1" applyBorder="1" applyAlignment="1">
      <alignment horizontal="right" vertical="center" wrapText="1"/>
    </xf>
    <xf numFmtId="0" fontId="1" fillId="0" borderId="16" xfId="0" applyFont="1" applyFill="1" applyBorder="1" applyAlignment="1">
      <alignment horizontal="right" vertical="center" wrapText="1"/>
    </xf>
    <xf numFmtId="3" fontId="1" fillId="2" borderId="2" xfId="0" applyNumberFormat="1" applyFont="1" applyFill="1" applyBorder="1" applyAlignment="1">
      <alignment horizontal="right" vertical="center" wrapText="1"/>
    </xf>
    <xf numFmtId="0" fontId="2" fillId="2" borderId="2" xfId="0" applyFont="1" applyFill="1" applyBorder="1" applyAlignment="1">
      <alignment horizontal="left" vertical="center" wrapText="1"/>
    </xf>
    <xf numFmtId="3" fontId="1" fillId="2" borderId="2" xfId="0" applyNumberFormat="1" applyFont="1" applyFill="1" applyBorder="1" applyAlignment="1">
      <alignment horizontal="right" vertical="center" wrapText="1" shrinkToFit="1"/>
    </xf>
    <xf numFmtId="3" fontId="2" fillId="2" borderId="3" xfId="0" applyNumberFormat="1" applyFont="1" applyFill="1" applyBorder="1" applyAlignment="1">
      <alignment horizontal="right" vertical="center" wrapText="1" shrinkToFit="1"/>
    </xf>
    <xf numFmtId="0" fontId="1" fillId="2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righ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7" xfId="0" applyFont="1" applyFill="1" applyBorder="1" applyAlignment="1">
      <alignment horizontal="left" vertical="center"/>
    </xf>
    <xf numFmtId="0" fontId="1" fillId="0" borderId="7" xfId="0" applyFont="1" applyFill="1" applyBorder="1" applyAlignment="1">
      <alignment vertical="center" wrapText="1"/>
    </xf>
    <xf numFmtId="3" fontId="1" fillId="0" borderId="17" xfId="0" applyNumberFormat="1" applyFont="1" applyBorder="1" applyAlignment="1">
      <alignment horizontal="right" vertical="center"/>
    </xf>
    <xf numFmtId="3" fontId="1" fillId="0" borderId="1" xfId="0" applyNumberFormat="1" applyFont="1" applyBorder="1" applyAlignment="1">
      <alignment horizontal="right" vertical="center"/>
    </xf>
    <xf numFmtId="3" fontId="2" fillId="0" borderId="1" xfId="0" applyNumberFormat="1" applyFont="1" applyBorder="1" applyAlignment="1">
      <alignment horizontal="right" vertical="center" wrapText="1" shrinkToFit="1"/>
    </xf>
    <xf numFmtId="3" fontId="2" fillId="0" borderId="15" xfId="0" applyNumberFormat="1" applyFont="1" applyBorder="1" applyAlignment="1">
      <alignment horizontal="right" vertical="center" wrapText="1" shrinkToFit="1"/>
    </xf>
    <xf numFmtId="3" fontId="1" fillId="0" borderId="15" xfId="0" applyNumberFormat="1" applyFont="1" applyFill="1" applyBorder="1" applyAlignment="1">
      <alignment horizontal="right" vertical="center"/>
    </xf>
    <xf numFmtId="3" fontId="5" fillId="0" borderId="15" xfId="0" applyNumberFormat="1" applyFont="1" applyFill="1" applyBorder="1" applyAlignment="1">
      <alignment horizontal="right" vertical="center"/>
    </xf>
    <xf numFmtId="0" fontId="1" fillId="0" borderId="19" xfId="0" applyFont="1" applyBorder="1" applyAlignment="1">
      <alignment horizontal="right" vertical="center" wrapText="1"/>
    </xf>
    <xf numFmtId="0" fontId="1" fillId="0" borderId="14" xfId="0" applyFont="1" applyBorder="1" applyAlignment="1">
      <alignment horizontal="right" vertical="center" wrapText="1"/>
    </xf>
    <xf numFmtId="0" fontId="1" fillId="2" borderId="2" xfId="0" applyFont="1" applyFill="1" applyBorder="1" applyAlignment="1">
      <alignment vertical="center" wrapText="1"/>
    </xf>
    <xf numFmtId="0" fontId="1" fillId="2" borderId="8" xfId="0" applyFont="1" applyFill="1" applyBorder="1" applyAlignment="1">
      <alignment horizontal="left" vertical="center"/>
    </xf>
    <xf numFmtId="0" fontId="1" fillId="2" borderId="3" xfId="0" applyFont="1" applyFill="1" applyBorder="1" applyAlignment="1">
      <alignment vertical="center" wrapText="1"/>
    </xf>
    <xf numFmtId="0" fontId="1" fillId="2" borderId="6" xfId="0" applyFont="1" applyFill="1" applyBorder="1" applyAlignment="1">
      <alignment horizontal="left" vertical="center" wrapText="1"/>
    </xf>
    <xf numFmtId="4" fontId="1" fillId="2" borderId="3" xfId="0" applyNumberFormat="1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right" vertical="center"/>
    </xf>
    <xf numFmtId="0" fontId="1" fillId="0" borderId="4" xfId="0" applyFont="1" applyFill="1" applyBorder="1" applyAlignment="1">
      <alignment horizontal="right" vertical="center"/>
    </xf>
    <xf numFmtId="0" fontId="2" fillId="2" borderId="5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4" fontId="1" fillId="0" borderId="20" xfId="0" applyNumberFormat="1" applyFont="1" applyFill="1" applyBorder="1" applyAlignment="1">
      <alignment horizontal="right" vertical="center" wrapText="1"/>
    </xf>
    <xf numFmtId="3" fontId="1" fillId="0" borderId="8" xfId="0" applyNumberFormat="1" applyFont="1" applyFill="1" applyBorder="1" applyAlignment="1">
      <alignment horizontal="right" vertical="center"/>
    </xf>
    <xf numFmtId="3" fontId="1" fillId="0" borderId="4" xfId="0" applyNumberFormat="1" applyFont="1" applyBorder="1" applyAlignment="1">
      <alignment horizontal="right" vertical="center"/>
    </xf>
    <xf numFmtId="3" fontId="3" fillId="0" borderId="17" xfId="0" applyNumberFormat="1" applyFont="1" applyFill="1" applyBorder="1"/>
    <xf numFmtId="0" fontId="1" fillId="0" borderId="7" xfId="0" applyFont="1" applyFill="1" applyBorder="1" applyAlignment="1">
      <alignment horizontal="left" vertical="center" wrapText="1" shrinkToFit="1"/>
    </xf>
    <xf numFmtId="0" fontId="1" fillId="0" borderId="2" xfId="0" applyFont="1" applyBorder="1" applyAlignment="1">
      <alignment horizontal="left" vertical="center" wrapText="1" shrinkToFit="1"/>
    </xf>
    <xf numFmtId="3" fontId="1" fillId="0" borderId="15" xfId="0" applyNumberFormat="1" applyFont="1" applyBorder="1" applyAlignment="1">
      <alignment horizontal="right" vertical="center"/>
    </xf>
    <xf numFmtId="3" fontId="0" fillId="0" borderId="0" xfId="0" applyNumberFormat="1"/>
    <xf numFmtId="3" fontId="3" fillId="0" borderId="2" xfId="0" applyNumberFormat="1" applyFont="1" applyBorder="1" applyAlignment="1">
      <alignment horizontal="right" vertical="center" shrinkToFit="1"/>
    </xf>
    <xf numFmtId="0" fontId="0" fillId="0" borderId="0" xfId="0" applyAlignment="1">
      <alignment horizontal="right"/>
    </xf>
    <xf numFmtId="3" fontId="3" fillId="0" borderId="15" xfId="0" applyNumberFormat="1" applyFont="1" applyBorder="1" applyAlignment="1">
      <alignment horizontal="right" vertical="center"/>
    </xf>
    <xf numFmtId="3" fontId="1" fillId="0" borderId="10" xfId="0" applyNumberFormat="1" applyFont="1" applyBorder="1"/>
    <xf numFmtId="3" fontId="1" fillId="0" borderId="11" xfId="0" applyNumberFormat="1" applyFont="1" applyBorder="1"/>
    <xf numFmtId="0" fontId="0" fillId="0" borderId="0" xfId="0" applyFill="1"/>
    <xf numFmtId="0" fontId="1" fillId="0" borderId="15" xfId="0" applyFont="1" applyBorder="1" applyAlignment="1">
      <alignment horizontal="left" vertical="center" wrapText="1"/>
    </xf>
    <xf numFmtId="3" fontId="1" fillId="0" borderId="22" xfId="0" applyNumberFormat="1" applyFont="1" applyFill="1" applyBorder="1" applyAlignment="1">
      <alignment horizontal="right" vertical="center"/>
    </xf>
    <xf numFmtId="3" fontId="3" fillId="0" borderId="22" xfId="0" applyNumberFormat="1" applyFont="1" applyFill="1" applyBorder="1" applyAlignment="1">
      <alignment horizontal="right" vertical="center"/>
    </xf>
    <xf numFmtId="3" fontId="3" fillId="0" borderId="23" xfId="0" applyNumberFormat="1" applyFont="1" applyFill="1" applyBorder="1" applyAlignment="1">
      <alignment horizontal="right" vertical="center"/>
    </xf>
    <xf numFmtId="3" fontId="1" fillId="0" borderId="8" xfId="0" applyNumberFormat="1" applyFont="1" applyBorder="1" applyAlignment="1">
      <alignment horizontal="right" vertical="center"/>
    </xf>
    <xf numFmtId="0" fontId="1" fillId="0" borderId="19" xfId="0" applyFont="1" applyBorder="1" applyAlignment="1">
      <alignment horizontal="left" vertical="center" wrapText="1"/>
    </xf>
    <xf numFmtId="3" fontId="2" fillId="2" borderId="8" xfId="0" applyNumberFormat="1" applyFont="1" applyFill="1" applyBorder="1" applyAlignment="1">
      <alignment horizontal="right" vertical="center" wrapText="1" shrinkToFit="1"/>
    </xf>
    <xf numFmtId="0" fontId="1" fillId="0" borderId="13" xfId="0" applyFont="1" applyFill="1" applyBorder="1" applyAlignment="1">
      <alignment horizontal="left" vertical="center" wrapText="1"/>
    </xf>
    <xf numFmtId="0" fontId="1" fillId="0" borderId="20" xfId="0" applyFont="1" applyBorder="1" applyAlignment="1">
      <alignment horizontal="right" vertical="center" wrapText="1"/>
    </xf>
    <xf numFmtId="3" fontId="1" fillId="2" borderId="24" xfId="0" applyNumberFormat="1" applyFont="1" applyFill="1" applyBorder="1" applyAlignment="1">
      <alignment horizontal="right" vertical="center"/>
    </xf>
    <xf numFmtId="3" fontId="3" fillId="0" borderId="1" xfId="0" applyNumberFormat="1" applyFont="1" applyFill="1" applyBorder="1"/>
    <xf numFmtId="3" fontId="6" fillId="0" borderId="4" xfId="0" applyNumberFormat="1" applyFont="1" applyBorder="1" applyAlignment="1">
      <alignment horizontal="right" vertical="center" wrapText="1" shrinkToFit="1"/>
    </xf>
    <xf numFmtId="3" fontId="1" fillId="2" borderId="8" xfId="0" applyNumberFormat="1" applyFont="1" applyFill="1" applyBorder="1"/>
    <xf numFmtId="3" fontId="1" fillId="0" borderId="1" xfId="0" applyNumberFormat="1" applyFont="1" applyFill="1" applyBorder="1"/>
    <xf numFmtId="3" fontId="7" fillId="0" borderId="1" xfId="0" applyNumberFormat="1" applyFont="1" applyFill="1" applyBorder="1" applyAlignment="1">
      <alignment horizontal="right" vertical="center"/>
    </xf>
    <xf numFmtId="3" fontId="3" fillId="0" borderId="25" xfId="0" applyNumberFormat="1" applyFont="1" applyFill="1" applyBorder="1" applyAlignment="1">
      <alignment horizontal="right" vertical="center"/>
    </xf>
    <xf numFmtId="3" fontId="7" fillId="0" borderId="1" xfId="0" applyNumberFormat="1" applyFont="1" applyBorder="1" applyAlignment="1">
      <alignment horizontal="right" vertical="center"/>
    </xf>
    <xf numFmtId="0" fontId="1" fillId="0" borderId="1" xfId="0" applyFont="1" applyFill="1" applyBorder="1" applyAlignment="1">
      <alignment horizontal="left" vertical="center" wrapText="1"/>
    </xf>
    <xf numFmtId="0" fontId="1" fillId="0" borderId="8" xfId="0" applyFont="1" applyFill="1" applyBorder="1" applyAlignment="1">
      <alignment horizontal="left" vertical="center" wrapText="1"/>
    </xf>
    <xf numFmtId="3" fontId="7" fillId="0" borderId="7" xfId="0" applyNumberFormat="1" applyFont="1" applyFill="1" applyBorder="1" applyAlignment="1">
      <alignment horizontal="right" vertical="center"/>
    </xf>
    <xf numFmtId="3" fontId="7" fillId="0" borderId="4" xfId="0" applyNumberFormat="1" applyFont="1" applyFill="1" applyBorder="1" applyAlignment="1">
      <alignment horizontal="right" vertical="center"/>
    </xf>
    <xf numFmtId="3" fontId="3" fillId="0" borderId="15" xfId="0" applyNumberFormat="1" applyFont="1" applyFill="1" applyBorder="1"/>
    <xf numFmtId="0" fontId="1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491"/>
  <sheetViews>
    <sheetView tabSelected="1" workbookViewId="0">
      <selection activeCell="E16" sqref="E16"/>
    </sheetView>
  </sheetViews>
  <sheetFormatPr defaultRowHeight="15" x14ac:dyDescent="0.2"/>
  <cols>
    <col min="2" max="2" width="44.5703125" style="1" customWidth="1"/>
    <col min="3" max="3" width="23.5703125" style="1" customWidth="1"/>
    <col min="5" max="5" width="16.85546875" customWidth="1"/>
    <col min="6" max="6" width="11" bestFit="1" customWidth="1"/>
    <col min="7" max="7" width="14.5703125" customWidth="1"/>
    <col min="9" max="9" width="15.42578125" customWidth="1"/>
    <col min="11" max="11" width="12" customWidth="1"/>
  </cols>
  <sheetData>
    <row r="2" spans="2:11" ht="64.5" customHeight="1" x14ac:dyDescent="0.25">
      <c r="B2" s="159" t="s">
        <v>104</v>
      </c>
      <c r="C2" s="159"/>
    </row>
    <row r="3" spans="2:11" ht="15.75" thickBot="1" x14ac:dyDescent="0.25"/>
    <row r="4" spans="2:11" ht="25.5" customHeight="1" thickBot="1" x14ac:dyDescent="0.25">
      <c r="B4" s="39" t="s">
        <v>57</v>
      </c>
      <c r="C4" s="100" t="s">
        <v>80</v>
      </c>
      <c r="G4" s="132"/>
      <c r="I4" s="132"/>
      <c r="K4" s="132"/>
    </row>
    <row r="5" spans="2:11" ht="16.5" thickBot="1" x14ac:dyDescent="0.25">
      <c r="B5" s="99" t="s">
        <v>0</v>
      </c>
      <c r="C5" s="95">
        <f>C6+C17+C28+C38+C48+C50+C57+C67+C74+C77+C84+C93+C99+C105+C114+C121+C125+C129+C131+C138+C145+C147+C155+C157+C159+C167+C174+C181+C188+C195+C204+C212+C220+C225+C229+C233+C237+C241+C246+C253+C258+C262+C270+C278+C288+C294+C299+C301+C309+C313+C318+C323+C328+C333+C340+C345+C350+C355+C361+C368+C372+C378+C382+C386+C392+C399+C404+C410+C416+C420+C427+C491+C433+C438+C443+C452+C456+C460+C464+C471+C477+C483</f>
        <v>1170444381</v>
      </c>
      <c r="G5" s="130"/>
      <c r="I5" s="130"/>
      <c r="K5" s="130"/>
    </row>
    <row r="6" spans="2:11" ht="16.5" thickBot="1" x14ac:dyDescent="0.25">
      <c r="B6" s="58" t="s">
        <v>53</v>
      </c>
      <c r="C6" s="95">
        <f>C7+C12</f>
        <v>799642071</v>
      </c>
    </row>
    <row r="7" spans="2:11" ht="16.5" thickBot="1" x14ac:dyDescent="0.25">
      <c r="B7" s="15" t="s">
        <v>54</v>
      </c>
      <c r="C7" s="41">
        <f t="shared" ref="C7" si="0">SUM(C8:C11)</f>
        <v>761652612</v>
      </c>
      <c r="F7" s="130"/>
      <c r="G7" s="130"/>
    </row>
    <row r="8" spans="2:11" ht="15.75" x14ac:dyDescent="0.2">
      <c r="B8" s="69" t="s">
        <v>2</v>
      </c>
      <c r="C8" s="8">
        <f>420495293+275736076</f>
        <v>696231369</v>
      </c>
      <c r="E8" s="130"/>
    </row>
    <row r="9" spans="2:11" ht="15.75" x14ac:dyDescent="0.2">
      <c r="B9" s="75" t="s">
        <v>9</v>
      </c>
      <c r="C9" s="7">
        <f>28525820+758372</f>
        <v>29284192</v>
      </c>
      <c r="E9" s="130"/>
      <c r="G9" s="130"/>
    </row>
    <row r="10" spans="2:11" ht="15.75" x14ac:dyDescent="0.2">
      <c r="B10" s="75" t="s">
        <v>8</v>
      </c>
      <c r="C10" s="7">
        <f>28017851+18640</f>
        <v>28036491</v>
      </c>
      <c r="E10" s="130"/>
    </row>
    <row r="11" spans="2:11" ht="16.5" thickBot="1" x14ac:dyDescent="0.25">
      <c r="B11" s="76" t="s">
        <v>3</v>
      </c>
      <c r="C11" s="20">
        <f>8066554+34006</f>
        <v>8100560</v>
      </c>
      <c r="E11" s="130"/>
    </row>
    <row r="12" spans="2:11" ht="32.25" thickBot="1" x14ac:dyDescent="0.25">
      <c r="B12" s="17" t="s">
        <v>59</v>
      </c>
      <c r="C12" s="42">
        <f t="shared" ref="C12" si="1">SUM(C13:C16)</f>
        <v>37989459</v>
      </c>
    </row>
    <row r="13" spans="2:11" ht="15.75" x14ac:dyDescent="0.2">
      <c r="B13" s="69" t="s">
        <v>2</v>
      </c>
      <c r="C13" s="156">
        <v>2666342</v>
      </c>
    </row>
    <row r="14" spans="2:11" ht="15.75" x14ac:dyDescent="0.2">
      <c r="B14" s="75" t="s">
        <v>9</v>
      </c>
      <c r="C14" s="151">
        <v>639122</v>
      </c>
    </row>
    <row r="15" spans="2:11" ht="15.75" x14ac:dyDescent="0.2">
      <c r="B15" s="75" t="s">
        <v>8</v>
      </c>
      <c r="C15" s="151">
        <v>7000958</v>
      </c>
    </row>
    <row r="16" spans="2:11" ht="16.5" thickBot="1" x14ac:dyDescent="0.25">
      <c r="B16" s="76" t="s">
        <v>3</v>
      </c>
      <c r="C16" s="157">
        <v>27683037</v>
      </c>
    </row>
    <row r="17" spans="2:3" ht="16.5" thickBot="1" x14ac:dyDescent="0.25">
      <c r="B17" s="58" t="s">
        <v>4</v>
      </c>
      <c r="C17" s="95">
        <f t="shared" ref="C17" si="2">C18+C23</f>
        <v>103703195</v>
      </c>
    </row>
    <row r="18" spans="2:3" ht="15.75" x14ac:dyDescent="0.2">
      <c r="B18" s="15" t="s">
        <v>54</v>
      </c>
      <c r="C18" s="43">
        <f t="shared" ref="C18" si="3">C19+C20+C21+C22</f>
        <v>57916926</v>
      </c>
    </row>
    <row r="19" spans="2:3" ht="15.75" x14ac:dyDescent="0.2">
      <c r="B19" s="67" t="s">
        <v>2</v>
      </c>
      <c r="C19" s="44">
        <v>14739917</v>
      </c>
    </row>
    <row r="20" spans="2:3" ht="15.75" x14ac:dyDescent="0.2">
      <c r="B20" s="75" t="s">
        <v>9</v>
      </c>
      <c r="C20" s="45">
        <v>3707016</v>
      </c>
    </row>
    <row r="21" spans="2:3" ht="15.75" x14ac:dyDescent="0.2">
      <c r="B21" s="75" t="s">
        <v>8</v>
      </c>
      <c r="C21" s="45">
        <v>25334922</v>
      </c>
    </row>
    <row r="22" spans="2:3" ht="15.75" x14ac:dyDescent="0.2">
      <c r="B22" s="75" t="s">
        <v>3</v>
      </c>
      <c r="C22" s="45">
        <v>14135071</v>
      </c>
    </row>
    <row r="23" spans="2:3" ht="31.5" x14ac:dyDescent="0.2">
      <c r="B23" s="16" t="s">
        <v>59</v>
      </c>
      <c r="C23" s="46">
        <f t="shared" ref="C23" si="4">C24+C25+C26+C27</f>
        <v>45786269</v>
      </c>
    </row>
    <row r="24" spans="2:3" ht="15.75" x14ac:dyDescent="0.2">
      <c r="B24" s="67" t="s">
        <v>2</v>
      </c>
      <c r="C24" s="44">
        <v>151941</v>
      </c>
    </row>
    <row r="25" spans="2:3" ht="15.75" hidden="1" x14ac:dyDescent="0.2">
      <c r="B25" s="75" t="s">
        <v>9</v>
      </c>
      <c r="C25" s="45"/>
    </row>
    <row r="26" spans="2:3" ht="15.75" x14ac:dyDescent="0.2">
      <c r="B26" s="75" t="s">
        <v>8</v>
      </c>
      <c r="C26" s="45">
        <v>2290320</v>
      </c>
    </row>
    <row r="27" spans="2:3" ht="16.5" thickBot="1" x14ac:dyDescent="0.25">
      <c r="B27" s="76" t="s">
        <v>3</v>
      </c>
      <c r="C27" s="47">
        <v>43344008</v>
      </c>
    </row>
    <row r="28" spans="2:3" ht="16.5" thickBot="1" x14ac:dyDescent="0.25">
      <c r="B28" s="120" t="s">
        <v>75</v>
      </c>
      <c r="C28" s="98">
        <f t="shared" ref="C28" si="5">C29+C34</f>
        <v>10346974</v>
      </c>
    </row>
    <row r="29" spans="2:3" ht="15.75" x14ac:dyDescent="0.2">
      <c r="B29" s="102" t="s">
        <v>54</v>
      </c>
      <c r="C29" s="48">
        <f t="shared" ref="C29" si="6">C30+C31+C32+C33</f>
        <v>8642643</v>
      </c>
    </row>
    <row r="30" spans="2:3" ht="15.75" x14ac:dyDescent="0.2">
      <c r="B30" s="111" t="s">
        <v>2</v>
      </c>
      <c r="C30" s="54">
        <v>5711377</v>
      </c>
    </row>
    <row r="31" spans="2:3" ht="15.75" x14ac:dyDescent="0.2">
      <c r="B31" s="111" t="s">
        <v>9</v>
      </c>
      <c r="C31" s="54">
        <v>591627</v>
      </c>
    </row>
    <row r="32" spans="2:3" ht="15.75" x14ac:dyDescent="0.2">
      <c r="B32" s="111" t="s">
        <v>8</v>
      </c>
      <c r="C32" s="54">
        <v>1820873</v>
      </c>
    </row>
    <row r="33" spans="2:3" ht="15.75" x14ac:dyDescent="0.2">
      <c r="B33" s="111" t="s">
        <v>3</v>
      </c>
      <c r="C33" s="54">
        <v>518766</v>
      </c>
    </row>
    <row r="34" spans="2:3" ht="31.5" x14ac:dyDescent="0.2">
      <c r="B34" s="16" t="s">
        <v>59</v>
      </c>
      <c r="C34" s="107">
        <f>C35+C36+C37</f>
        <v>1704331</v>
      </c>
    </row>
    <row r="35" spans="2:3" ht="15.75" x14ac:dyDescent="0.2">
      <c r="B35" s="111" t="s">
        <v>2</v>
      </c>
      <c r="C35" s="54">
        <v>542929</v>
      </c>
    </row>
    <row r="36" spans="2:3" ht="15.75" x14ac:dyDescent="0.2">
      <c r="B36" s="111" t="s">
        <v>8</v>
      </c>
      <c r="C36" s="54">
        <v>318586</v>
      </c>
    </row>
    <row r="37" spans="2:3" ht="16.5" thickBot="1" x14ac:dyDescent="0.25">
      <c r="B37" s="112" t="s">
        <v>3</v>
      </c>
      <c r="C37" s="56">
        <v>842816</v>
      </c>
    </row>
    <row r="38" spans="2:3" ht="16.5" thickBot="1" x14ac:dyDescent="0.25">
      <c r="B38" s="71" t="s">
        <v>5</v>
      </c>
      <c r="C38" s="38">
        <f t="shared" ref="C38" si="7">SUM(C39,C44)</f>
        <v>8993534</v>
      </c>
    </row>
    <row r="39" spans="2:3" ht="15.75" x14ac:dyDescent="0.2">
      <c r="B39" s="66" t="s">
        <v>54</v>
      </c>
      <c r="C39" s="48">
        <f t="shared" ref="C39" si="8">SUM(C40:C43)</f>
        <v>8883481</v>
      </c>
    </row>
    <row r="40" spans="2:3" ht="15.75" x14ac:dyDescent="0.2">
      <c r="B40" s="67" t="s">
        <v>2</v>
      </c>
      <c r="C40" s="22">
        <v>3176881</v>
      </c>
    </row>
    <row r="41" spans="2:3" ht="15.75" x14ac:dyDescent="0.2">
      <c r="B41" s="75" t="s">
        <v>9</v>
      </c>
      <c r="C41" s="11">
        <v>5141280</v>
      </c>
    </row>
    <row r="42" spans="2:3" ht="15.75" x14ac:dyDescent="0.2">
      <c r="B42" s="75" t="s">
        <v>8</v>
      </c>
      <c r="C42" s="11">
        <v>356260</v>
      </c>
    </row>
    <row r="43" spans="2:3" ht="15.75" x14ac:dyDescent="0.2">
      <c r="B43" s="75" t="s">
        <v>3</v>
      </c>
      <c r="C43" s="11">
        <v>209060</v>
      </c>
    </row>
    <row r="44" spans="2:3" ht="31.5" x14ac:dyDescent="0.2">
      <c r="B44" s="16" t="s">
        <v>59</v>
      </c>
      <c r="C44" s="105">
        <f t="shared" ref="C44" si="9">SUM(C45:C47)</f>
        <v>110053</v>
      </c>
    </row>
    <row r="45" spans="2:3" ht="15.75" x14ac:dyDescent="0.2">
      <c r="B45" s="67" t="s">
        <v>40</v>
      </c>
      <c r="C45" s="22">
        <v>19800</v>
      </c>
    </row>
    <row r="46" spans="2:3" ht="15.75" x14ac:dyDescent="0.2">
      <c r="B46" s="67" t="s">
        <v>27</v>
      </c>
      <c r="C46" s="22">
        <v>1361</v>
      </c>
    </row>
    <row r="47" spans="2:3" ht="17.25" customHeight="1" thickBot="1" x14ac:dyDescent="0.25">
      <c r="B47" s="67" t="s">
        <v>3</v>
      </c>
      <c r="C47" s="49">
        <v>88892</v>
      </c>
    </row>
    <row r="48" spans="2:3" ht="16.5" thickBot="1" x14ac:dyDescent="0.25">
      <c r="B48" s="59" t="s">
        <v>1</v>
      </c>
      <c r="C48" s="4">
        <f t="shared" ref="C48" si="10">C49</f>
        <v>356761</v>
      </c>
    </row>
    <row r="49" spans="2:3" ht="16.5" thickBot="1" x14ac:dyDescent="0.25">
      <c r="B49" s="128" t="s">
        <v>85</v>
      </c>
      <c r="C49" s="131">
        <v>356761</v>
      </c>
    </row>
    <row r="50" spans="2:3" ht="16.5" thickBot="1" x14ac:dyDescent="0.25">
      <c r="B50" s="65" t="s">
        <v>58</v>
      </c>
      <c r="C50" s="2">
        <f t="shared" ref="C50" si="11">SUM(C52:C54)</f>
        <v>351035</v>
      </c>
    </row>
    <row r="51" spans="2:3" ht="15.75" x14ac:dyDescent="0.2">
      <c r="B51" s="66" t="s">
        <v>54</v>
      </c>
      <c r="C51" s="10">
        <f t="shared" ref="C51" si="12">SUM(C52:C53)</f>
        <v>334623</v>
      </c>
    </row>
    <row r="52" spans="2:3" ht="15.75" x14ac:dyDescent="0.2">
      <c r="B52" s="67" t="s">
        <v>2</v>
      </c>
      <c r="C52" s="9">
        <v>69054</v>
      </c>
    </row>
    <row r="53" spans="2:3" ht="15.75" x14ac:dyDescent="0.2">
      <c r="B53" s="75" t="s">
        <v>27</v>
      </c>
      <c r="C53" s="7">
        <v>265569</v>
      </c>
    </row>
    <row r="54" spans="2:3" ht="31.5" x14ac:dyDescent="0.2">
      <c r="B54" s="16" t="s">
        <v>59</v>
      </c>
      <c r="C54" s="26">
        <f t="shared" ref="C54" si="13">SUM(C55:C56)</f>
        <v>16412</v>
      </c>
    </row>
    <row r="55" spans="2:3" ht="15.75" x14ac:dyDescent="0.2">
      <c r="B55" s="67" t="s">
        <v>27</v>
      </c>
      <c r="C55" s="7">
        <v>12521</v>
      </c>
    </row>
    <row r="56" spans="2:3" ht="16.5" thickBot="1" x14ac:dyDescent="0.25">
      <c r="B56" s="67" t="s">
        <v>3</v>
      </c>
      <c r="C56" s="12">
        <v>3891</v>
      </c>
    </row>
    <row r="57" spans="2:3" ht="16.5" thickBot="1" x14ac:dyDescent="0.25">
      <c r="B57" s="58" t="s">
        <v>6</v>
      </c>
      <c r="C57" s="97">
        <f>C58+C63</f>
        <v>109451165</v>
      </c>
    </row>
    <row r="58" spans="2:3" ht="15.75" x14ac:dyDescent="0.2">
      <c r="B58" s="66" t="s">
        <v>54</v>
      </c>
      <c r="C58" s="73">
        <f t="shared" ref="C58" si="14">SUM(C59:C62)</f>
        <v>109037968</v>
      </c>
    </row>
    <row r="59" spans="2:3" ht="15.75" x14ac:dyDescent="0.2">
      <c r="B59" s="75" t="s">
        <v>2</v>
      </c>
      <c r="C59" s="50">
        <v>3357147</v>
      </c>
    </row>
    <row r="60" spans="2:3" ht="15.75" x14ac:dyDescent="0.2">
      <c r="B60" s="77" t="s">
        <v>40</v>
      </c>
      <c r="C60" s="51">
        <v>60191353</v>
      </c>
    </row>
    <row r="61" spans="2:3" ht="15.75" x14ac:dyDescent="0.2">
      <c r="B61" s="77" t="s">
        <v>27</v>
      </c>
      <c r="C61" s="51">
        <v>45456014</v>
      </c>
    </row>
    <row r="62" spans="2:3" ht="15.75" x14ac:dyDescent="0.2">
      <c r="B62" s="75" t="s">
        <v>3</v>
      </c>
      <c r="C62" s="50">
        <v>33454</v>
      </c>
    </row>
    <row r="63" spans="2:3" ht="31.5" x14ac:dyDescent="0.2">
      <c r="B63" s="16" t="s">
        <v>59</v>
      </c>
      <c r="C63" s="106">
        <f t="shared" ref="C63" si="15">SUM(C64:C66)</f>
        <v>413197</v>
      </c>
    </row>
    <row r="64" spans="2:3" ht="15.75" x14ac:dyDescent="0.2">
      <c r="B64" s="75" t="s">
        <v>40</v>
      </c>
      <c r="C64" s="50">
        <v>270939</v>
      </c>
    </row>
    <row r="65" spans="1:3" ht="15.75" x14ac:dyDescent="0.2">
      <c r="B65" s="75" t="s">
        <v>27</v>
      </c>
      <c r="C65" s="50">
        <v>109471</v>
      </c>
    </row>
    <row r="66" spans="1:3" ht="16.5" thickBot="1" x14ac:dyDescent="0.25">
      <c r="B66" s="78" t="s">
        <v>3</v>
      </c>
      <c r="C66" s="52">
        <v>32787</v>
      </c>
    </row>
    <row r="67" spans="1:3" ht="16.5" thickBot="1" x14ac:dyDescent="0.25">
      <c r="B67" s="58" t="s">
        <v>65</v>
      </c>
      <c r="C67" s="2">
        <f>C68+C71</f>
        <v>354073</v>
      </c>
    </row>
    <row r="68" spans="1:3" ht="15.75" x14ac:dyDescent="0.2">
      <c r="B68" s="66" t="s">
        <v>54</v>
      </c>
      <c r="C68" s="10">
        <f>SUM(C69:C70)</f>
        <v>310354</v>
      </c>
    </row>
    <row r="69" spans="1:3" ht="15.75" x14ac:dyDescent="0.2">
      <c r="B69" s="67" t="s">
        <v>27</v>
      </c>
      <c r="C69" s="22">
        <v>220354</v>
      </c>
    </row>
    <row r="70" spans="1:3" ht="15.75" x14ac:dyDescent="0.2">
      <c r="B70" s="75" t="s">
        <v>3</v>
      </c>
      <c r="C70" s="11">
        <v>90000</v>
      </c>
    </row>
    <row r="71" spans="1:3" ht="31.5" x14ac:dyDescent="0.2">
      <c r="B71" s="16" t="s">
        <v>59</v>
      </c>
      <c r="C71" s="129">
        <f>SUM(C72:C73)</f>
        <v>43719</v>
      </c>
    </row>
    <row r="72" spans="1:3" ht="15.75" x14ac:dyDescent="0.2">
      <c r="B72" s="75" t="s">
        <v>27</v>
      </c>
      <c r="C72" s="11">
        <v>4960</v>
      </c>
    </row>
    <row r="73" spans="1:3" ht="16.5" thickBot="1" x14ac:dyDescent="0.25">
      <c r="B73" s="76" t="s">
        <v>3</v>
      </c>
      <c r="C73" s="53">
        <v>38759</v>
      </c>
    </row>
    <row r="74" spans="1:3" ht="16.5" thickBot="1" x14ac:dyDescent="0.25">
      <c r="B74" s="61" t="s">
        <v>99</v>
      </c>
      <c r="C74" s="2">
        <f>SUM(C76:C76)</f>
        <v>84816</v>
      </c>
    </row>
    <row r="75" spans="1:3" ht="15.75" x14ac:dyDescent="0.2">
      <c r="B75" s="66" t="s">
        <v>54</v>
      </c>
      <c r="C75" s="42"/>
    </row>
    <row r="76" spans="1:3" ht="16.5" thickBot="1" x14ac:dyDescent="0.25">
      <c r="B76" s="75" t="s">
        <v>8</v>
      </c>
      <c r="C76" s="11">
        <v>84816</v>
      </c>
    </row>
    <row r="77" spans="1:3" ht="16.5" hidden="1" thickBot="1" x14ac:dyDescent="0.25">
      <c r="A77" s="136"/>
      <c r="B77" s="65" t="s">
        <v>12</v>
      </c>
      <c r="C77" s="2">
        <f t="shared" ref="C77" si="16">SUM(C79:C81)</f>
        <v>0</v>
      </c>
    </row>
    <row r="78" spans="1:3" ht="15.75" hidden="1" x14ac:dyDescent="0.2">
      <c r="A78" s="136"/>
      <c r="B78" s="36" t="s">
        <v>54</v>
      </c>
      <c r="C78" s="73">
        <f t="shared" ref="C78" si="17">SUM(C79:C80)</f>
        <v>0</v>
      </c>
    </row>
    <row r="79" spans="1:3" ht="15.75" hidden="1" x14ac:dyDescent="0.2">
      <c r="A79" s="136"/>
      <c r="B79" s="75" t="s">
        <v>8</v>
      </c>
      <c r="C79" s="11"/>
    </row>
    <row r="80" spans="1:3" ht="15.75" hidden="1" x14ac:dyDescent="0.2">
      <c r="A80" s="136"/>
      <c r="B80" s="67" t="s">
        <v>3</v>
      </c>
      <c r="C80" s="22"/>
    </row>
    <row r="81" spans="1:3" ht="31.5" hidden="1" x14ac:dyDescent="0.2">
      <c r="A81" s="136"/>
      <c r="B81" s="16" t="s">
        <v>59</v>
      </c>
      <c r="C81" s="106">
        <f t="shared" ref="C81" si="18">SUM(C82:C83)</f>
        <v>0</v>
      </c>
    </row>
    <row r="82" spans="1:3" ht="15.75" hidden="1" x14ac:dyDescent="0.2">
      <c r="A82" s="136"/>
      <c r="B82" s="75" t="s">
        <v>8</v>
      </c>
      <c r="C82" s="11"/>
    </row>
    <row r="83" spans="1:3" ht="16.5" hidden="1" thickBot="1" x14ac:dyDescent="0.25">
      <c r="A83" s="136"/>
      <c r="B83" s="76" t="s">
        <v>11</v>
      </c>
      <c r="C83" s="12"/>
    </row>
    <row r="84" spans="1:3" ht="16.5" thickBot="1" x14ac:dyDescent="0.25">
      <c r="B84" s="58" t="s">
        <v>13</v>
      </c>
      <c r="C84" s="95">
        <f t="shared" ref="C84" si="19">C85+C90</f>
        <v>21083543</v>
      </c>
    </row>
    <row r="85" spans="1:3" ht="15.75" x14ac:dyDescent="0.2">
      <c r="B85" s="36" t="s">
        <v>54</v>
      </c>
      <c r="C85" s="43">
        <f t="shared" ref="C85" si="20">SUM(C86:C89)</f>
        <v>12102811</v>
      </c>
    </row>
    <row r="86" spans="1:3" ht="15.75" x14ac:dyDescent="0.2">
      <c r="B86" s="67" t="s">
        <v>2</v>
      </c>
      <c r="C86" s="44">
        <v>1521444</v>
      </c>
    </row>
    <row r="87" spans="1:3" ht="15.75" x14ac:dyDescent="0.2">
      <c r="B87" s="75" t="s">
        <v>9</v>
      </c>
      <c r="C87" s="45">
        <v>1391165</v>
      </c>
    </row>
    <row r="88" spans="1:3" ht="15.75" x14ac:dyDescent="0.2">
      <c r="B88" s="75" t="s">
        <v>8</v>
      </c>
      <c r="C88" s="45">
        <v>6387027</v>
      </c>
    </row>
    <row r="89" spans="1:3" ht="15.75" x14ac:dyDescent="0.2">
      <c r="B89" s="75" t="s">
        <v>3</v>
      </c>
      <c r="C89" s="45">
        <v>2803175</v>
      </c>
    </row>
    <row r="90" spans="1:3" ht="31.5" x14ac:dyDescent="0.2">
      <c r="B90" s="16" t="s">
        <v>59</v>
      </c>
      <c r="C90" s="46">
        <f>SUM(C91:C92)</f>
        <v>8980732</v>
      </c>
    </row>
    <row r="91" spans="1:3" ht="15.75" x14ac:dyDescent="0.2">
      <c r="B91" s="67" t="s">
        <v>8</v>
      </c>
      <c r="C91" s="45">
        <v>536877</v>
      </c>
    </row>
    <row r="92" spans="1:3" ht="16.5" thickBot="1" x14ac:dyDescent="0.25">
      <c r="B92" s="76" t="s">
        <v>3</v>
      </c>
      <c r="C92" s="47">
        <v>8443855</v>
      </c>
    </row>
    <row r="93" spans="1:3" ht="16.5" thickBot="1" x14ac:dyDescent="0.25">
      <c r="B93" s="58" t="s">
        <v>14</v>
      </c>
      <c r="C93" s="95">
        <f>C94+C97</f>
        <v>1337034</v>
      </c>
    </row>
    <row r="94" spans="1:3" ht="15.75" x14ac:dyDescent="0.2">
      <c r="B94" s="144" t="s">
        <v>54</v>
      </c>
      <c r="C94" s="43">
        <f>C95+C96</f>
        <v>1307075</v>
      </c>
    </row>
    <row r="95" spans="1:3" ht="15.75" x14ac:dyDescent="0.2">
      <c r="B95" s="145" t="s">
        <v>2</v>
      </c>
      <c r="C95" s="22">
        <v>1194017</v>
      </c>
    </row>
    <row r="96" spans="1:3" ht="15.75" x14ac:dyDescent="0.2">
      <c r="B96" s="111" t="s">
        <v>27</v>
      </c>
      <c r="C96" s="133">
        <v>113058</v>
      </c>
    </row>
    <row r="97" spans="2:3" ht="31.5" x14ac:dyDescent="0.2">
      <c r="B97" s="142" t="s">
        <v>59</v>
      </c>
      <c r="C97" s="106">
        <f>C98</f>
        <v>29959</v>
      </c>
    </row>
    <row r="98" spans="2:3" ht="16.5" thickBot="1" x14ac:dyDescent="0.25">
      <c r="B98" s="112" t="s">
        <v>3</v>
      </c>
      <c r="C98" s="53">
        <v>29959</v>
      </c>
    </row>
    <row r="99" spans="2:3" ht="16.5" thickBot="1" x14ac:dyDescent="0.25">
      <c r="B99" s="96" t="s">
        <v>15</v>
      </c>
      <c r="C99" s="143">
        <f t="shared" ref="C99" si="21">C100+C103</f>
        <v>100248</v>
      </c>
    </row>
    <row r="100" spans="2:3" ht="15.75" x14ac:dyDescent="0.2">
      <c r="B100" s="66" t="s">
        <v>54</v>
      </c>
      <c r="C100" s="107">
        <f t="shared" ref="C100" si="22">SUM(C101:C102)</f>
        <v>22932</v>
      </c>
    </row>
    <row r="101" spans="2:3" ht="15.75" x14ac:dyDescent="0.2">
      <c r="B101" s="77" t="s">
        <v>27</v>
      </c>
      <c r="C101" s="55">
        <v>2775</v>
      </c>
    </row>
    <row r="102" spans="2:3" ht="15.75" x14ac:dyDescent="0.2">
      <c r="B102" s="77" t="s">
        <v>3</v>
      </c>
      <c r="C102" s="55">
        <v>20157</v>
      </c>
    </row>
    <row r="103" spans="2:3" ht="31.5" x14ac:dyDescent="0.2">
      <c r="B103" s="16" t="s">
        <v>59</v>
      </c>
      <c r="C103" s="108">
        <f t="shared" ref="C103" si="23">C104</f>
        <v>77316</v>
      </c>
    </row>
    <row r="104" spans="2:3" ht="16.5" thickBot="1" x14ac:dyDescent="0.25">
      <c r="B104" s="76" t="s">
        <v>3</v>
      </c>
      <c r="C104" s="148">
        <v>77316</v>
      </c>
    </row>
    <row r="105" spans="2:3" ht="16.5" thickBot="1" x14ac:dyDescent="0.25">
      <c r="B105" s="58" t="s">
        <v>77</v>
      </c>
      <c r="C105" s="5">
        <f>C106+C110</f>
        <v>1080891</v>
      </c>
    </row>
    <row r="106" spans="2:3" ht="15.75" x14ac:dyDescent="0.2">
      <c r="B106" s="36" t="s">
        <v>54</v>
      </c>
      <c r="C106" s="37">
        <f>C107+C108+C109</f>
        <v>1038510</v>
      </c>
    </row>
    <row r="107" spans="2:3" ht="15.75" x14ac:dyDescent="0.2">
      <c r="B107" s="79" t="s">
        <v>7</v>
      </c>
      <c r="C107" s="9">
        <v>420245</v>
      </c>
    </row>
    <row r="108" spans="2:3" ht="15.75" x14ac:dyDescent="0.2">
      <c r="B108" s="57" t="s">
        <v>8</v>
      </c>
      <c r="C108" s="7">
        <v>510106</v>
      </c>
    </row>
    <row r="109" spans="2:3" ht="15.75" x14ac:dyDescent="0.2">
      <c r="B109" s="57" t="s">
        <v>3</v>
      </c>
      <c r="C109" s="7">
        <v>108159</v>
      </c>
    </row>
    <row r="110" spans="2:3" ht="31.5" x14ac:dyDescent="0.2">
      <c r="B110" s="16" t="s">
        <v>59</v>
      </c>
      <c r="C110" s="26">
        <f>C112+C113+C111</f>
        <v>42381</v>
      </c>
    </row>
    <row r="111" spans="2:3" ht="15.75" x14ac:dyDescent="0.2">
      <c r="B111" s="57" t="s">
        <v>7</v>
      </c>
      <c r="C111" s="7">
        <v>4673</v>
      </c>
    </row>
    <row r="112" spans="2:3" ht="15.75" x14ac:dyDescent="0.2">
      <c r="B112" s="57" t="s">
        <v>8</v>
      </c>
      <c r="C112" s="7">
        <v>35383</v>
      </c>
    </row>
    <row r="113" spans="2:3" ht="16.5" thickBot="1" x14ac:dyDescent="0.25">
      <c r="B113" s="80" t="s">
        <v>3</v>
      </c>
      <c r="C113" s="6">
        <v>2325</v>
      </c>
    </row>
    <row r="114" spans="2:3" ht="16.5" thickBot="1" x14ac:dyDescent="0.25">
      <c r="B114" s="116" t="s">
        <v>79</v>
      </c>
      <c r="C114" s="2">
        <f>C115+C118</f>
        <v>365678</v>
      </c>
    </row>
    <row r="115" spans="2:3" ht="15.75" x14ac:dyDescent="0.2">
      <c r="B115" s="66" t="s">
        <v>54</v>
      </c>
      <c r="C115" s="10">
        <f>SUM(C116:C117)</f>
        <v>275880</v>
      </c>
    </row>
    <row r="116" spans="2:3" ht="15.75" x14ac:dyDescent="0.2">
      <c r="B116" s="75" t="s">
        <v>27</v>
      </c>
      <c r="C116" s="7">
        <v>33891</v>
      </c>
    </row>
    <row r="117" spans="2:3" ht="15.75" x14ac:dyDescent="0.2">
      <c r="B117" s="75" t="s">
        <v>3</v>
      </c>
      <c r="C117" s="7">
        <v>241989</v>
      </c>
    </row>
    <row r="118" spans="2:3" ht="31.5" x14ac:dyDescent="0.2">
      <c r="B118" s="16" t="s">
        <v>59</v>
      </c>
      <c r="C118" s="26">
        <f>SUM(C119:C120)</f>
        <v>89798</v>
      </c>
    </row>
    <row r="119" spans="2:3" ht="15.75" x14ac:dyDescent="0.2">
      <c r="B119" s="75" t="s">
        <v>27</v>
      </c>
      <c r="C119" s="7">
        <v>12189</v>
      </c>
    </row>
    <row r="120" spans="2:3" ht="16.5" thickBot="1" x14ac:dyDescent="0.25">
      <c r="B120" s="81" t="s">
        <v>3</v>
      </c>
      <c r="C120" s="20">
        <v>77609</v>
      </c>
    </row>
    <row r="121" spans="2:3" ht="16.5" thickBot="1" x14ac:dyDescent="0.25">
      <c r="B121" s="63" t="s">
        <v>16</v>
      </c>
      <c r="C121" s="18">
        <f t="shared" ref="C121" si="24">SUM(C123:C124)</f>
        <v>56305</v>
      </c>
    </row>
    <row r="122" spans="2:3" ht="15.75" x14ac:dyDescent="0.2">
      <c r="B122" s="66" t="s">
        <v>54</v>
      </c>
      <c r="C122" s="10"/>
    </row>
    <row r="123" spans="2:3" ht="15.75" x14ac:dyDescent="0.2">
      <c r="B123" s="79" t="s">
        <v>10</v>
      </c>
      <c r="C123" s="9">
        <v>52754</v>
      </c>
    </row>
    <row r="124" spans="2:3" ht="16.5" thickBot="1" x14ac:dyDescent="0.25">
      <c r="B124" s="81" t="s">
        <v>11</v>
      </c>
      <c r="C124" s="20">
        <v>3551</v>
      </c>
    </row>
    <row r="125" spans="2:3" ht="16.5" thickBot="1" x14ac:dyDescent="0.25">
      <c r="B125" s="63" t="s">
        <v>17</v>
      </c>
      <c r="C125" s="18">
        <f t="shared" ref="C125" si="25">SUM(C127:C128)</f>
        <v>252883</v>
      </c>
    </row>
    <row r="126" spans="2:3" ht="15.75" x14ac:dyDescent="0.2">
      <c r="B126" s="66" t="s">
        <v>54</v>
      </c>
      <c r="C126" s="10"/>
    </row>
    <row r="127" spans="2:3" ht="16.5" thickBot="1" x14ac:dyDescent="0.25">
      <c r="B127" s="79" t="s">
        <v>27</v>
      </c>
      <c r="C127" s="9">
        <v>252883</v>
      </c>
    </row>
    <row r="128" spans="2:3" ht="16.5" hidden="1" thickBot="1" x14ac:dyDescent="0.25">
      <c r="B128" s="83" t="s">
        <v>3</v>
      </c>
      <c r="C128" s="19"/>
    </row>
    <row r="129" spans="2:3" ht="32.25" thickBot="1" x14ac:dyDescent="0.25">
      <c r="B129" s="58" t="s">
        <v>18</v>
      </c>
      <c r="C129" s="2">
        <f t="shared" ref="C129" si="26">C130</f>
        <v>1312686</v>
      </c>
    </row>
    <row r="130" spans="2:3" ht="16.5" thickBot="1" x14ac:dyDescent="0.25">
      <c r="B130" s="121" t="s">
        <v>85</v>
      </c>
      <c r="C130" s="3">
        <v>1312686</v>
      </c>
    </row>
    <row r="131" spans="2:3" ht="16.5" thickBot="1" x14ac:dyDescent="0.25">
      <c r="B131" s="58" t="s">
        <v>100</v>
      </c>
      <c r="C131" s="2">
        <f t="shared" ref="C131" si="27">C132+C135</f>
        <v>1731628</v>
      </c>
    </row>
    <row r="132" spans="2:3" ht="15.75" x14ac:dyDescent="0.2">
      <c r="B132" s="66" t="s">
        <v>54</v>
      </c>
      <c r="C132" s="37">
        <f t="shared" ref="C132" si="28">SUM(C133:C134)</f>
        <v>1590488</v>
      </c>
    </row>
    <row r="133" spans="2:3" ht="15.75" x14ac:dyDescent="0.2">
      <c r="B133" s="84" t="s">
        <v>8</v>
      </c>
      <c r="C133" s="21">
        <v>1547723</v>
      </c>
    </row>
    <row r="134" spans="2:3" ht="15.75" x14ac:dyDescent="0.2">
      <c r="B134" s="84" t="s">
        <v>3</v>
      </c>
      <c r="C134" s="21">
        <v>42765</v>
      </c>
    </row>
    <row r="135" spans="2:3" ht="31.5" x14ac:dyDescent="0.2">
      <c r="B135" s="16" t="s">
        <v>59</v>
      </c>
      <c r="C135" s="14">
        <f t="shared" ref="C135" si="29">SUM(C136:C137)</f>
        <v>141140</v>
      </c>
    </row>
    <row r="136" spans="2:3" ht="15.75" x14ac:dyDescent="0.2">
      <c r="B136" s="85" t="s">
        <v>10</v>
      </c>
      <c r="C136" s="21">
        <v>25517</v>
      </c>
    </row>
    <row r="137" spans="2:3" ht="16.5" thickBot="1" x14ac:dyDescent="0.25">
      <c r="B137" s="82" t="s">
        <v>3</v>
      </c>
      <c r="C137" s="21">
        <v>115623</v>
      </c>
    </row>
    <row r="138" spans="2:3" ht="16.5" thickBot="1" x14ac:dyDescent="0.25">
      <c r="B138" s="58" t="s">
        <v>30</v>
      </c>
      <c r="C138" s="2">
        <f t="shared" ref="C138" si="30">SUM(C140:C143)</f>
        <v>2549555</v>
      </c>
    </row>
    <row r="139" spans="2:3" ht="15.75" x14ac:dyDescent="0.2">
      <c r="B139" s="66" t="s">
        <v>54</v>
      </c>
      <c r="C139" s="10">
        <f t="shared" ref="C139" si="31">SUM(C140:C142)</f>
        <v>2545399</v>
      </c>
    </row>
    <row r="140" spans="2:3" ht="15.75" x14ac:dyDescent="0.2">
      <c r="B140" s="86" t="s">
        <v>2</v>
      </c>
      <c r="C140" s="60">
        <v>2387686</v>
      </c>
    </row>
    <row r="141" spans="2:3" ht="15.75" x14ac:dyDescent="0.2">
      <c r="B141" s="84" t="s">
        <v>27</v>
      </c>
      <c r="C141" s="7">
        <v>114810</v>
      </c>
    </row>
    <row r="142" spans="2:3" ht="15.75" x14ac:dyDescent="0.2">
      <c r="B142" s="84" t="s">
        <v>3</v>
      </c>
      <c r="C142" s="7">
        <v>42903</v>
      </c>
    </row>
    <row r="143" spans="2:3" ht="31.5" x14ac:dyDescent="0.2">
      <c r="B143" s="16" t="s">
        <v>59</v>
      </c>
      <c r="C143" s="26">
        <f t="shared" ref="C143" si="32">C144</f>
        <v>4156</v>
      </c>
    </row>
    <row r="144" spans="2:3" ht="16.5" thickBot="1" x14ac:dyDescent="0.25">
      <c r="B144" s="82" t="s">
        <v>3</v>
      </c>
      <c r="C144" s="6">
        <v>4156</v>
      </c>
    </row>
    <row r="145" spans="2:3" ht="16.5" thickBot="1" x14ac:dyDescent="0.25">
      <c r="B145" s="58" t="s">
        <v>76</v>
      </c>
      <c r="C145" s="2">
        <f>SUM(C146:C146)</f>
        <v>151687</v>
      </c>
    </row>
    <row r="146" spans="2:3" ht="16.5" thickBot="1" x14ac:dyDescent="0.25">
      <c r="B146" s="127" t="s">
        <v>88</v>
      </c>
      <c r="C146" s="8">
        <v>151687</v>
      </c>
    </row>
    <row r="147" spans="2:3" ht="16.5" hidden="1" thickBot="1" x14ac:dyDescent="0.25">
      <c r="B147" s="61" t="s">
        <v>19</v>
      </c>
      <c r="C147" s="2">
        <f t="shared" ref="C147" si="33">SUM(C149:C152)</f>
        <v>0</v>
      </c>
    </row>
    <row r="148" spans="2:3" ht="15.75" hidden="1" x14ac:dyDescent="0.2">
      <c r="B148" s="66" t="s">
        <v>54</v>
      </c>
      <c r="C148" s="10">
        <f t="shared" ref="C148" si="34">SUM(C149:C151)</f>
        <v>0</v>
      </c>
    </row>
    <row r="149" spans="2:3" ht="15.75" hidden="1" x14ac:dyDescent="0.2">
      <c r="B149" s="85" t="s">
        <v>9</v>
      </c>
      <c r="C149" s="9"/>
    </row>
    <row r="150" spans="2:3" ht="15.75" hidden="1" x14ac:dyDescent="0.2">
      <c r="B150" s="79" t="s">
        <v>10</v>
      </c>
      <c r="C150" s="9"/>
    </row>
    <row r="151" spans="2:3" ht="15.75" hidden="1" x14ac:dyDescent="0.2">
      <c r="B151" s="57" t="s">
        <v>11</v>
      </c>
      <c r="C151" s="7"/>
    </row>
    <row r="152" spans="2:3" ht="31.5" hidden="1" x14ac:dyDescent="0.2">
      <c r="B152" s="16" t="s">
        <v>59</v>
      </c>
      <c r="C152" s="26">
        <f t="shared" ref="C152" si="35">SUM(C153:C154)</f>
        <v>0</v>
      </c>
    </row>
    <row r="153" spans="2:3" ht="15.75" hidden="1" x14ac:dyDescent="0.2">
      <c r="B153" s="85" t="s">
        <v>10</v>
      </c>
      <c r="C153" s="9"/>
    </row>
    <row r="154" spans="2:3" ht="16.5" hidden="1" thickBot="1" x14ac:dyDescent="0.25">
      <c r="B154" s="82" t="s">
        <v>3</v>
      </c>
      <c r="C154" s="6"/>
    </row>
    <row r="155" spans="2:3" ht="16.5" hidden="1" thickBot="1" x14ac:dyDescent="0.25">
      <c r="B155" s="61" t="s">
        <v>20</v>
      </c>
      <c r="C155" s="2">
        <f t="shared" ref="C155" si="36">C156</f>
        <v>0</v>
      </c>
    </row>
    <row r="156" spans="2:3" ht="16.5" hidden="1" thickBot="1" x14ac:dyDescent="0.25">
      <c r="B156" s="122" t="s">
        <v>86</v>
      </c>
      <c r="C156" s="3"/>
    </row>
    <row r="157" spans="2:3" ht="16.5" hidden="1" thickBot="1" x14ac:dyDescent="0.25">
      <c r="B157" s="61" t="s">
        <v>21</v>
      </c>
      <c r="C157" s="2">
        <f t="shared" ref="C157" si="37">SUM(C158:C158)</f>
        <v>0</v>
      </c>
    </row>
    <row r="158" spans="2:3" ht="16.5" hidden="1" thickBot="1" x14ac:dyDescent="0.25">
      <c r="B158" s="155" t="s">
        <v>87</v>
      </c>
      <c r="C158" s="6"/>
    </row>
    <row r="159" spans="2:3" ht="16.5" thickBot="1" x14ac:dyDescent="0.25">
      <c r="B159" s="62" t="s">
        <v>22</v>
      </c>
      <c r="C159" s="2">
        <f t="shared" ref="C159" si="38">C160+C164</f>
        <v>335472</v>
      </c>
    </row>
    <row r="160" spans="2:3" ht="15.75" x14ac:dyDescent="0.2">
      <c r="B160" s="66" t="s">
        <v>54</v>
      </c>
      <c r="C160" s="10">
        <f t="shared" ref="C160" si="39">SUM(C161:C163)</f>
        <v>324099</v>
      </c>
    </row>
    <row r="161" spans="1:3" ht="15.75" x14ac:dyDescent="0.2">
      <c r="B161" s="79" t="s">
        <v>2</v>
      </c>
      <c r="C161" s="9">
        <v>227324</v>
      </c>
    </row>
    <row r="162" spans="1:3" ht="15.75" x14ac:dyDescent="0.2">
      <c r="B162" s="87" t="s">
        <v>27</v>
      </c>
      <c r="C162" s="60">
        <v>91234</v>
      </c>
    </row>
    <row r="163" spans="1:3" ht="15.75" x14ac:dyDescent="0.2">
      <c r="B163" s="57" t="s">
        <v>11</v>
      </c>
      <c r="C163" s="7">
        <v>5541</v>
      </c>
    </row>
    <row r="164" spans="1:3" ht="31.5" x14ac:dyDescent="0.2">
      <c r="B164" s="16" t="s">
        <v>59</v>
      </c>
      <c r="C164" s="27">
        <f>SUM(C165:C166)</f>
        <v>11373</v>
      </c>
    </row>
    <row r="165" spans="1:3" ht="16.5" thickBot="1" x14ac:dyDescent="0.25">
      <c r="B165" s="57" t="s">
        <v>8</v>
      </c>
      <c r="C165" s="9">
        <v>11373</v>
      </c>
    </row>
    <row r="166" spans="1:3" ht="16.5" hidden="1" thickBot="1" x14ac:dyDescent="0.25">
      <c r="B166" s="81" t="s">
        <v>11</v>
      </c>
      <c r="C166" s="60"/>
    </row>
    <row r="167" spans="1:3" ht="32.25" thickBot="1" x14ac:dyDescent="0.25">
      <c r="B167" s="113" t="s">
        <v>23</v>
      </c>
      <c r="C167" s="2">
        <f t="shared" ref="C167" si="40">C168+C171</f>
        <v>232573</v>
      </c>
    </row>
    <row r="168" spans="1:3" ht="15.75" x14ac:dyDescent="0.2">
      <c r="B168" s="66" t="s">
        <v>54</v>
      </c>
      <c r="C168" s="10">
        <f t="shared" ref="C168" si="41">SUM(C169:C170)</f>
        <v>177987</v>
      </c>
    </row>
    <row r="169" spans="1:3" ht="15.75" x14ac:dyDescent="0.2">
      <c r="B169" s="57" t="s">
        <v>8</v>
      </c>
      <c r="C169" s="9">
        <v>125746</v>
      </c>
    </row>
    <row r="170" spans="1:3" ht="15.75" x14ac:dyDescent="0.2">
      <c r="B170" s="57" t="s">
        <v>3</v>
      </c>
      <c r="C170" s="9">
        <v>52241</v>
      </c>
    </row>
    <row r="171" spans="1:3" ht="31.5" x14ac:dyDescent="0.2">
      <c r="B171" s="16" t="s">
        <v>59</v>
      </c>
      <c r="C171" s="27">
        <f t="shared" ref="C171" si="42">SUM(C172:C173)</f>
        <v>54586</v>
      </c>
    </row>
    <row r="172" spans="1:3" ht="15.75" x14ac:dyDescent="0.2">
      <c r="B172" s="57" t="s">
        <v>8</v>
      </c>
      <c r="C172" s="9">
        <v>53816</v>
      </c>
    </row>
    <row r="173" spans="1:3" ht="16.5" thickBot="1" x14ac:dyDescent="0.25">
      <c r="B173" s="81" t="s">
        <v>11</v>
      </c>
      <c r="C173" s="9">
        <v>770</v>
      </c>
    </row>
    <row r="174" spans="1:3" ht="16.5" hidden="1" thickBot="1" x14ac:dyDescent="0.25">
      <c r="A174" s="136"/>
      <c r="B174" s="117" t="s">
        <v>24</v>
      </c>
      <c r="C174" s="18">
        <f>C175+C180</f>
        <v>0</v>
      </c>
    </row>
    <row r="175" spans="1:3" ht="15.75" hidden="1" x14ac:dyDescent="0.2">
      <c r="A175" s="136"/>
      <c r="B175" s="66" t="s">
        <v>54</v>
      </c>
      <c r="C175" s="10">
        <f>SUM(C176:C179)</f>
        <v>0</v>
      </c>
    </row>
    <row r="176" spans="1:3" ht="15.75" hidden="1" x14ac:dyDescent="0.2">
      <c r="A176" s="136"/>
      <c r="B176" s="123" t="s">
        <v>2</v>
      </c>
      <c r="C176" s="9"/>
    </row>
    <row r="177" spans="1:3" ht="15.75" hidden="1" x14ac:dyDescent="0.2">
      <c r="A177" s="136"/>
      <c r="B177" s="88" t="s">
        <v>40</v>
      </c>
      <c r="C177" s="7"/>
    </row>
    <row r="178" spans="1:3" ht="15.75" hidden="1" x14ac:dyDescent="0.2">
      <c r="A178" s="136"/>
      <c r="B178" s="88" t="s">
        <v>27</v>
      </c>
      <c r="C178" s="7"/>
    </row>
    <row r="179" spans="1:3" ht="15.75" hidden="1" x14ac:dyDescent="0.2">
      <c r="A179" s="136"/>
      <c r="B179" s="88" t="s">
        <v>3</v>
      </c>
      <c r="C179" s="7"/>
    </row>
    <row r="180" spans="1:3" ht="32.25" hidden="1" thickBot="1" x14ac:dyDescent="0.25">
      <c r="A180" s="136"/>
      <c r="B180" s="101" t="s">
        <v>84</v>
      </c>
      <c r="C180" s="74"/>
    </row>
    <row r="181" spans="1:3" ht="16.5" hidden="1" thickBot="1" x14ac:dyDescent="0.25">
      <c r="A181" s="136"/>
      <c r="B181" s="63" t="s">
        <v>25</v>
      </c>
      <c r="C181" s="40">
        <f t="shared" ref="C181" si="43">C182+C185</f>
        <v>0</v>
      </c>
    </row>
    <row r="182" spans="1:3" ht="15.75" hidden="1" x14ac:dyDescent="0.2">
      <c r="A182" s="136"/>
      <c r="B182" s="66" t="s">
        <v>54</v>
      </c>
      <c r="C182" s="10">
        <f>C183+C184</f>
        <v>0</v>
      </c>
    </row>
    <row r="183" spans="1:3" ht="15.75" hidden="1" x14ac:dyDescent="0.2">
      <c r="A183" s="136"/>
      <c r="B183" s="83" t="s">
        <v>27</v>
      </c>
      <c r="C183" s="9"/>
    </row>
    <row r="184" spans="1:3" ht="15.75" hidden="1" x14ac:dyDescent="0.2">
      <c r="A184" s="136"/>
      <c r="B184" s="57" t="s">
        <v>3</v>
      </c>
      <c r="C184" s="7"/>
    </row>
    <row r="185" spans="1:3" ht="31.5" hidden="1" x14ac:dyDescent="0.2">
      <c r="A185" s="136"/>
      <c r="B185" s="16" t="s">
        <v>59</v>
      </c>
      <c r="C185" s="26">
        <f t="shared" ref="C185" si="44">SUM(C186:C187)</f>
        <v>0</v>
      </c>
    </row>
    <row r="186" spans="1:3" ht="15.75" hidden="1" x14ac:dyDescent="0.2">
      <c r="A186" s="136"/>
      <c r="B186" s="83" t="s">
        <v>27</v>
      </c>
      <c r="C186" s="19"/>
    </row>
    <row r="187" spans="1:3" ht="16.5" hidden="1" thickBot="1" x14ac:dyDescent="0.25">
      <c r="A187" s="136"/>
      <c r="B187" s="81" t="s">
        <v>3</v>
      </c>
      <c r="C187" s="20"/>
    </row>
    <row r="188" spans="1:3" ht="16.5" thickBot="1" x14ac:dyDescent="0.25">
      <c r="B188" s="114" t="s">
        <v>26</v>
      </c>
      <c r="C188" s="2">
        <f t="shared" ref="C188" si="45">C189+C192</f>
        <v>1114375</v>
      </c>
    </row>
    <row r="189" spans="1:3" ht="15.75" x14ac:dyDescent="0.2">
      <c r="B189" s="103" t="s">
        <v>54</v>
      </c>
      <c r="C189" s="10">
        <f t="shared" ref="C189" si="46">SUM(C190:C191)</f>
        <v>1103255</v>
      </c>
    </row>
    <row r="190" spans="1:3" ht="15.75" x14ac:dyDescent="0.2">
      <c r="B190" s="79" t="s">
        <v>10</v>
      </c>
      <c r="C190" s="9">
        <v>983423</v>
      </c>
    </row>
    <row r="191" spans="1:3" ht="15.75" x14ac:dyDescent="0.2">
      <c r="B191" s="57" t="s">
        <v>11</v>
      </c>
      <c r="C191" s="7">
        <v>119832</v>
      </c>
    </row>
    <row r="192" spans="1:3" ht="31.5" x14ac:dyDescent="0.2">
      <c r="B192" s="16" t="s">
        <v>59</v>
      </c>
      <c r="C192" s="26">
        <f>SUM(C193:C194)</f>
        <v>11120</v>
      </c>
    </row>
    <row r="193" spans="2:3" ht="15.75" x14ac:dyDescent="0.2">
      <c r="B193" s="79" t="s">
        <v>10</v>
      </c>
      <c r="C193" s="19">
        <v>7280</v>
      </c>
    </row>
    <row r="194" spans="2:3" ht="16.5" thickBot="1" x14ac:dyDescent="0.25">
      <c r="B194" s="81" t="s">
        <v>11</v>
      </c>
      <c r="C194" s="20">
        <v>3840</v>
      </c>
    </row>
    <row r="195" spans="2:3" ht="16.5" thickBot="1" x14ac:dyDescent="0.25">
      <c r="B195" s="65" t="s">
        <v>73</v>
      </c>
      <c r="C195" s="2">
        <f t="shared" ref="C195" si="47">SUM(C196,C200)</f>
        <v>38765707</v>
      </c>
    </row>
    <row r="196" spans="2:3" ht="15.75" x14ac:dyDescent="0.2">
      <c r="B196" s="103" t="s">
        <v>54</v>
      </c>
      <c r="C196" s="10">
        <f>SUM(C197:C199)</f>
        <v>20011397</v>
      </c>
    </row>
    <row r="197" spans="2:3" ht="15.75" x14ac:dyDescent="0.2">
      <c r="B197" s="57" t="s">
        <v>2</v>
      </c>
      <c r="C197" s="7">
        <v>1345698</v>
      </c>
    </row>
    <row r="198" spans="2:3" ht="15.75" x14ac:dyDescent="0.2">
      <c r="B198" s="57" t="s">
        <v>27</v>
      </c>
      <c r="C198" s="7">
        <v>13418501</v>
      </c>
    </row>
    <row r="199" spans="2:3" ht="15.75" x14ac:dyDescent="0.2">
      <c r="B199" s="57" t="s">
        <v>3</v>
      </c>
      <c r="C199" s="7">
        <v>5247198</v>
      </c>
    </row>
    <row r="200" spans="2:3" ht="31.5" x14ac:dyDescent="0.2">
      <c r="B200" s="16" t="s">
        <v>59</v>
      </c>
      <c r="C200" s="26">
        <f>SUM(C201:C203)</f>
        <v>18754310</v>
      </c>
    </row>
    <row r="201" spans="2:3" ht="15.75" x14ac:dyDescent="0.2">
      <c r="B201" s="57" t="s">
        <v>2</v>
      </c>
      <c r="C201" s="7">
        <v>2700</v>
      </c>
    </row>
    <row r="202" spans="2:3" ht="15.75" x14ac:dyDescent="0.2">
      <c r="B202" s="118" t="s">
        <v>27</v>
      </c>
      <c r="C202" s="7">
        <v>1559986</v>
      </c>
    </row>
    <row r="203" spans="2:3" ht="16.5" thickBot="1" x14ac:dyDescent="0.25">
      <c r="B203" s="119" t="s">
        <v>3</v>
      </c>
      <c r="C203" s="20">
        <v>17191624</v>
      </c>
    </row>
    <row r="204" spans="2:3" ht="16.5" thickBot="1" x14ac:dyDescent="0.25">
      <c r="B204" s="65" t="s">
        <v>103</v>
      </c>
      <c r="C204" s="2">
        <f t="shared" ref="C204" si="48">C205+C209</f>
        <v>2524383</v>
      </c>
    </row>
    <row r="205" spans="2:3" ht="15.75" x14ac:dyDescent="0.2">
      <c r="B205" s="102" t="s">
        <v>54</v>
      </c>
      <c r="C205" s="10">
        <f t="shared" ref="C205" si="49">C206+C207+C208</f>
        <v>2446415</v>
      </c>
    </row>
    <row r="206" spans="2:3" ht="15.75" x14ac:dyDescent="0.2">
      <c r="B206" s="64" t="s">
        <v>2</v>
      </c>
      <c r="C206" s="7">
        <v>1153738</v>
      </c>
    </row>
    <row r="207" spans="2:3" ht="15.75" x14ac:dyDescent="0.2">
      <c r="B207" s="64" t="s">
        <v>8</v>
      </c>
      <c r="C207" s="7">
        <v>1237688</v>
      </c>
    </row>
    <row r="208" spans="2:3" ht="15.75" x14ac:dyDescent="0.2">
      <c r="B208" s="64" t="s">
        <v>3</v>
      </c>
      <c r="C208" s="7">
        <v>54989</v>
      </c>
    </row>
    <row r="209" spans="2:3" ht="31.5" x14ac:dyDescent="0.2">
      <c r="B209" s="16" t="s">
        <v>59</v>
      </c>
      <c r="C209" s="26">
        <f>C210+C211</f>
        <v>77968</v>
      </c>
    </row>
    <row r="210" spans="2:3" ht="15.75" x14ac:dyDescent="0.2">
      <c r="B210" s="64" t="s">
        <v>8</v>
      </c>
      <c r="C210" s="7">
        <v>77812</v>
      </c>
    </row>
    <row r="211" spans="2:3" ht="16.5" thickBot="1" x14ac:dyDescent="0.25">
      <c r="B211" s="64" t="s">
        <v>3</v>
      </c>
      <c r="C211" s="60">
        <v>156</v>
      </c>
    </row>
    <row r="212" spans="2:3" ht="16.5" thickBot="1" x14ac:dyDescent="0.25">
      <c r="B212" s="115" t="s">
        <v>28</v>
      </c>
      <c r="C212" s="18">
        <f t="shared" ref="C212" si="50">SUM(C213,C217)</f>
        <v>1008849</v>
      </c>
    </row>
    <row r="213" spans="2:3" ht="15.75" x14ac:dyDescent="0.2">
      <c r="B213" s="102" t="s">
        <v>54</v>
      </c>
      <c r="C213" s="10">
        <f>SUM(C214:C216)</f>
        <v>899670</v>
      </c>
    </row>
    <row r="214" spans="2:3" ht="15.75" x14ac:dyDescent="0.2">
      <c r="B214" s="64" t="s">
        <v>2</v>
      </c>
      <c r="C214" s="9">
        <v>14334</v>
      </c>
    </row>
    <row r="215" spans="2:3" ht="15.75" x14ac:dyDescent="0.2">
      <c r="B215" s="89" t="s">
        <v>10</v>
      </c>
      <c r="C215" s="7">
        <v>835915</v>
      </c>
    </row>
    <row r="216" spans="2:3" ht="15.75" x14ac:dyDescent="0.2">
      <c r="B216" s="64" t="s">
        <v>3</v>
      </c>
      <c r="C216" s="7">
        <v>49421</v>
      </c>
    </row>
    <row r="217" spans="2:3" ht="31.5" x14ac:dyDescent="0.2">
      <c r="B217" s="16" t="s">
        <v>59</v>
      </c>
      <c r="C217" s="26">
        <f>C218+C219</f>
        <v>109179</v>
      </c>
    </row>
    <row r="218" spans="2:3" ht="15.75" x14ac:dyDescent="0.2">
      <c r="B218" s="89" t="s">
        <v>10</v>
      </c>
      <c r="C218" s="19">
        <v>96668</v>
      </c>
    </row>
    <row r="219" spans="2:3" ht="16.5" thickBot="1" x14ac:dyDescent="0.25">
      <c r="B219" s="64" t="s">
        <v>3</v>
      </c>
      <c r="C219" s="20">
        <v>12511</v>
      </c>
    </row>
    <row r="220" spans="2:3" ht="16.5" thickBot="1" x14ac:dyDescent="0.25">
      <c r="B220" s="65" t="s">
        <v>31</v>
      </c>
      <c r="C220" s="2">
        <f t="shared" ref="C220" si="51">SUM(C222:C224)</f>
        <v>2316554</v>
      </c>
    </row>
    <row r="221" spans="2:3" ht="15.75" x14ac:dyDescent="0.2">
      <c r="B221" s="102" t="s">
        <v>54</v>
      </c>
      <c r="C221" s="10"/>
    </row>
    <row r="222" spans="2:3" ht="15.75" x14ac:dyDescent="0.2">
      <c r="B222" s="87" t="s">
        <v>2</v>
      </c>
      <c r="C222" s="60">
        <v>2208220</v>
      </c>
    </row>
    <row r="223" spans="2:3" ht="15.75" x14ac:dyDescent="0.2">
      <c r="B223" s="57" t="s">
        <v>8</v>
      </c>
      <c r="C223" s="7">
        <v>106319</v>
      </c>
    </row>
    <row r="224" spans="2:3" ht="16.5" thickBot="1" x14ac:dyDescent="0.25">
      <c r="B224" s="80" t="s">
        <v>3</v>
      </c>
      <c r="C224" s="9">
        <v>2015</v>
      </c>
    </row>
    <row r="225" spans="2:3" ht="16.5" thickBot="1" x14ac:dyDescent="0.25">
      <c r="B225" s="58" t="s">
        <v>32</v>
      </c>
      <c r="C225" s="2">
        <f t="shared" ref="C225" si="52">SUM(C227:C228)</f>
        <v>401100</v>
      </c>
    </row>
    <row r="226" spans="2:3" ht="15.75" x14ac:dyDescent="0.2">
      <c r="B226" s="66" t="s">
        <v>54</v>
      </c>
      <c r="C226" s="10"/>
    </row>
    <row r="227" spans="2:3" ht="15.75" x14ac:dyDescent="0.2">
      <c r="B227" s="79" t="s">
        <v>27</v>
      </c>
      <c r="C227" s="9">
        <v>65390</v>
      </c>
    </row>
    <row r="228" spans="2:3" ht="16.5" thickBot="1" x14ac:dyDescent="0.25">
      <c r="B228" s="81" t="s">
        <v>3</v>
      </c>
      <c r="C228" s="20">
        <v>335710</v>
      </c>
    </row>
    <row r="229" spans="2:3" ht="32.25" thickBot="1" x14ac:dyDescent="0.25">
      <c r="B229" s="58" t="s">
        <v>33</v>
      </c>
      <c r="C229" s="2">
        <f t="shared" ref="C229" si="53">SUM(C231:C232)</f>
        <v>132438</v>
      </c>
    </row>
    <row r="230" spans="2:3" ht="15.75" x14ac:dyDescent="0.2">
      <c r="B230" s="66" t="s">
        <v>54</v>
      </c>
      <c r="C230" s="10"/>
    </row>
    <row r="231" spans="2:3" ht="15.75" x14ac:dyDescent="0.2">
      <c r="B231" s="79" t="s">
        <v>27</v>
      </c>
      <c r="C231" s="9">
        <v>121264</v>
      </c>
    </row>
    <row r="232" spans="2:3" ht="16.5" thickBot="1" x14ac:dyDescent="0.25">
      <c r="B232" s="81" t="s">
        <v>3</v>
      </c>
      <c r="C232" s="20">
        <v>11174</v>
      </c>
    </row>
    <row r="233" spans="2:3" ht="16.5" thickBot="1" x14ac:dyDescent="0.25">
      <c r="B233" s="113" t="s">
        <v>34</v>
      </c>
      <c r="C233" s="2">
        <f t="shared" ref="C233" si="54">C235+C236</f>
        <v>64221</v>
      </c>
    </row>
    <row r="234" spans="2:3" ht="15.75" x14ac:dyDescent="0.2">
      <c r="B234" s="66" t="s">
        <v>54</v>
      </c>
      <c r="C234" s="10"/>
    </row>
    <row r="235" spans="2:3" ht="15.75" x14ac:dyDescent="0.2">
      <c r="B235" s="79" t="s">
        <v>8</v>
      </c>
      <c r="C235" s="9">
        <v>42659</v>
      </c>
    </row>
    <row r="236" spans="2:3" ht="16.5" thickBot="1" x14ac:dyDescent="0.25">
      <c r="B236" s="81" t="s">
        <v>2</v>
      </c>
      <c r="C236" s="20">
        <v>21562</v>
      </c>
    </row>
    <row r="237" spans="2:3" ht="16.5" thickBot="1" x14ac:dyDescent="0.25">
      <c r="B237" s="113" t="s">
        <v>35</v>
      </c>
      <c r="C237" s="2">
        <f t="shared" ref="C237" si="55">SUM(C239:C240)</f>
        <v>37921</v>
      </c>
    </row>
    <row r="238" spans="2:3" ht="15.75" x14ac:dyDescent="0.2">
      <c r="B238" s="66" t="s">
        <v>54</v>
      </c>
      <c r="C238" s="10"/>
    </row>
    <row r="239" spans="2:3" ht="15.75" x14ac:dyDescent="0.2">
      <c r="B239" s="79" t="s">
        <v>10</v>
      </c>
      <c r="C239" s="9">
        <v>18792</v>
      </c>
    </row>
    <row r="240" spans="2:3" ht="16.5" thickBot="1" x14ac:dyDescent="0.25">
      <c r="B240" s="90" t="s">
        <v>3</v>
      </c>
      <c r="C240" s="60">
        <v>19129</v>
      </c>
    </row>
    <row r="241" spans="2:3" ht="16.5" thickBot="1" x14ac:dyDescent="0.25">
      <c r="B241" s="113" t="s">
        <v>36</v>
      </c>
      <c r="C241" s="2">
        <f t="shared" ref="C241" si="56">C242+C244</f>
        <v>213575</v>
      </c>
    </row>
    <row r="242" spans="2:3" ht="15.75" x14ac:dyDescent="0.2">
      <c r="B242" s="104" t="s">
        <v>54</v>
      </c>
      <c r="C242" s="10">
        <f t="shared" ref="C242" si="57">SUM(C243)</f>
        <v>209535</v>
      </c>
    </row>
    <row r="243" spans="2:3" ht="15.75" x14ac:dyDescent="0.2">
      <c r="B243" s="46" t="s">
        <v>8</v>
      </c>
      <c r="C243" s="151">
        <v>209535</v>
      </c>
    </row>
    <row r="244" spans="2:3" ht="31.5" x14ac:dyDescent="0.2">
      <c r="B244" s="16" t="s">
        <v>59</v>
      </c>
      <c r="C244" s="109">
        <f t="shared" ref="C244" si="58">C245</f>
        <v>4040</v>
      </c>
    </row>
    <row r="245" spans="2:3" ht="16.5" thickBot="1" x14ac:dyDescent="0.25">
      <c r="B245" s="57" t="s">
        <v>10</v>
      </c>
      <c r="C245" s="7">
        <v>4040</v>
      </c>
    </row>
    <row r="246" spans="2:3" ht="16.5" thickBot="1" x14ac:dyDescent="0.25">
      <c r="B246" s="65" t="s">
        <v>101</v>
      </c>
      <c r="C246" s="2">
        <f t="shared" ref="C246" si="59">C247+C250</f>
        <v>69936</v>
      </c>
    </row>
    <row r="247" spans="2:3" ht="15.75" x14ac:dyDescent="0.2">
      <c r="B247" s="15" t="s">
        <v>54</v>
      </c>
      <c r="C247" s="10">
        <f t="shared" ref="C247" si="60">C248+C249</f>
        <v>65201</v>
      </c>
    </row>
    <row r="248" spans="2:3" ht="15.75" x14ac:dyDescent="0.2">
      <c r="B248" s="90" t="s">
        <v>8</v>
      </c>
      <c r="C248" s="9">
        <v>59105</v>
      </c>
    </row>
    <row r="249" spans="2:3" ht="15.75" x14ac:dyDescent="0.2">
      <c r="B249" s="90" t="s">
        <v>3</v>
      </c>
      <c r="C249" s="9">
        <v>6096</v>
      </c>
    </row>
    <row r="250" spans="2:3" ht="31.5" x14ac:dyDescent="0.2">
      <c r="B250" s="16" t="s">
        <v>59</v>
      </c>
      <c r="C250" s="27">
        <f>C251+C252</f>
        <v>4735</v>
      </c>
    </row>
    <row r="251" spans="2:3" ht="15.75" x14ac:dyDescent="0.2">
      <c r="B251" s="90" t="s">
        <v>8</v>
      </c>
      <c r="C251" s="9">
        <v>1042</v>
      </c>
    </row>
    <row r="252" spans="2:3" ht="16.5" thickBot="1" x14ac:dyDescent="0.25">
      <c r="B252" s="90" t="s">
        <v>3</v>
      </c>
      <c r="C252" s="9">
        <v>3693</v>
      </c>
    </row>
    <row r="253" spans="2:3" ht="16.5" hidden="1" thickBot="1" x14ac:dyDescent="0.25">
      <c r="B253" s="58" t="s">
        <v>29</v>
      </c>
      <c r="C253" s="2">
        <f t="shared" ref="C253" si="61">SUM(C255:C257)</f>
        <v>0</v>
      </c>
    </row>
    <row r="254" spans="2:3" ht="15.75" hidden="1" x14ac:dyDescent="0.2">
      <c r="B254" s="15" t="s">
        <v>54</v>
      </c>
      <c r="C254" s="10"/>
    </row>
    <row r="255" spans="2:3" ht="15.75" hidden="1" x14ac:dyDescent="0.2">
      <c r="B255" s="79" t="s">
        <v>2</v>
      </c>
      <c r="C255" s="9"/>
    </row>
    <row r="256" spans="2:3" ht="15.75" hidden="1" x14ac:dyDescent="0.2">
      <c r="B256" s="57" t="s">
        <v>40</v>
      </c>
      <c r="C256" s="7"/>
    </row>
    <row r="257" spans="2:3" ht="16.5" hidden="1" thickBot="1" x14ac:dyDescent="0.25">
      <c r="B257" s="80" t="s">
        <v>27</v>
      </c>
      <c r="C257" s="6"/>
    </row>
    <row r="258" spans="2:3" ht="16.5" thickBot="1" x14ac:dyDescent="0.25">
      <c r="B258" s="58" t="s">
        <v>37</v>
      </c>
      <c r="C258" s="2">
        <f>SUM(C260:C261)</f>
        <v>139829</v>
      </c>
    </row>
    <row r="259" spans="2:3" ht="15.75" x14ac:dyDescent="0.2">
      <c r="B259" s="36" t="s">
        <v>54</v>
      </c>
      <c r="C259" s="8"/>
    </row>
    <row r="260" spans="2:3" ht="15.75" x14ac:dyDescent="0.2">
      <c r="B260" s="79" t="s">
        <v>10</v>
      </c>
      <c r="C260" s="7">
        <v>139052</v>
      </c>
    </row>
    <row r="261" spans="2:3" ht="16.5" thickBot="1" x14ac:dyDescent="0.25">
      <c r="B261" s="90" t="s">
        <v>3</v>
      </c>
      <c r="C261" s="20">
        <v>777</v>
      </c>
    </row>
    <row r="262" spans="2:3" ht="16.5" thickBot="1" x14ac:dyDescent="0.25">
      <c r="B262" s="61" t="s">
        <v>39</v>
      </c>
      <c r="C262" s="2">
        <f t="shared" ref="C262" si="62">C263+C267</f>
        <v>536660</v>
      </c>
    </row>
    <row r="263" spans="2:3" ht="15.75" x14ac:dyDescent="0.2">
      <c r="B263" s="36" t="s">
        <v>54</v>
      </c>
      <c r="C263" s="10">
        <f>SUM(C264:C266)</f>
        <v>459722</v>
      </c>
    </row>
    <row r="264" spans="2:3" ht="15.75" hidden="1" x14ac:dyDescent="0.2">
      <c r="B264" s="79" t="s">
        <v>2</v>
      </c>
      <c r="C264" s="9"/>
    </row>
    <row r="265" spans="2:3" ht="15.75" x14ac:dyDescent="0.2">
      <c r="B265" s="91" t="s">
        <v>27</v>
      </c>
      <c r="C265" s="9">
        <v>144084</v>
      </c>
    </row>
    <row r="266" spans="2:3" ht="15.75" x14ac:dyDescent="0.2">
      <c r="B266" s="92" t="s">
        <v>3</v>
      </c>
      <c r="C266" s="7">
        <v>315638</v>
      </c>
    </row>
    <row r="267" spans="2:3" ht="31.5" x14ac:dyDescent="0.2">
      <c r="B267" s="16" t="s">
        <v>59</v>
      </c>
      <c r="C267" s="27">
        <f t="shared" ref="C267" si="63">SUM(C268:C269)</f>
        <v>76938</v>
      </c>
    </row>
    <row r="268" spans="2:3" ht="15.75" x14ac:dyDescent="0.2">
      <c r="B268" s="91" t="s">
        <v>27</v>
      </c>
      <c r="C268" s="9">
        <v>16890</v>
      </c>
    </row>
    <row r="269" spans="2:3" ht="16.5" thickBot="1" x14ac:dyDescent="0.25">
      <c r="B269" s="93" t="s">
        <v>3</v>
      </c>
      <c r="C269" s="6">
        <v>60048</v>
      </c>
    </row>
    <row r="270" spans="2:3" ht="16.5" thickBot="1" x14ac:dyDescent="0.25">
      <c r="B270" s="58" t="s">
        <v>38</v>
      </c>
      <c r="C270" s="2">
        <f t="shared" ref="C270" si="64">C271+C276</f>
        <v>1614037</v>
      </c>
    </row>
    <row r="271" spans="2:3" ht="15.75" x14ac:dyDescent="0.2">
      <c r="B271" s="36" t="s">
        <v>54</v>
      </c>
      <c r="C271" s="10">
        <f t="shared" ref="C271" si="65">SUM(C272:C275)</f>
        <v>1575627</v>
      </c>
    </row>
    <row r="272" spans="2:3" ht="15.75" x14ac:dyDescent="0.2">
      <c r="B272" s="57" t="s">
        <v>2</v>
      </c>
      <c r="C272" s="7">
        <v>138938</v>
      </c>
    </row>
    <row r="273" spans="2:5" ht="15.75" x14ac:dyDescent="0.2">
      <c r="B273" s="57" t="s">
        <v>40</v>
      </c>
      <c r="C273" s="7">
        <v>1408194</v>
      </c>
    </row>
    <row r="274" spans="2:5" ht="15.75" x14ac:dyDescent="0.2">
      <c r="B274" s="57" t="s">
        <v>27</v>
      </c>
      <c r="C274" s="7">
        <v>13026</v>
      </c>
    </row>
    <row r="275" spans="2:5" ht="15.75" x14ac:dyDescent="0.2">
      <c r="B275" s="57" t="s">
        <v>11</v>
      </c>
      <c r="C275" s="7">
        <v>15469</v>
      </c>
    </row>
    <row r="276" spans="2:5" ht="31.5" x14ac:dyDescent="0.2">
      <c r="B276" s="16" t="s">
        <v>59</v>
      </c>
      <c r="C276" s="14">
        <f t="shared" ref="C276" si="66">C277</f>
        <v>38410</v>
      </c>
    </row>
    <row r="277" spans="2:5" ht="16.5" thickBot="1" x14ac:dyDescent="0.25">
      <c r="B277" s="79" t="s">
        <v>11</v>
      </c>
      <c r="C277" s="6">
        <v>38410</v>
      </c>
    </row>
    <row r="278" spans="2:5" ht="16.5" thickBot="1" x14ac:dyDescent="0.25">
      <c r="B278" s="65" t="s">
        <v>97</v>
      </c>
      <c r="C278" s="2">
        <f>C279+C284</f>
        <v>463200</v>
      </c>
    </row>
    <row r="279" spans="2:5" ht="15.75" x14ac:dyDescent="0.2">
      <c r="B279" s="66" t="s">
        <v>54</v>
      </c>
      <c r="C279" s="73">
        <f>SUM(C280:C283)</f>
        <v>275500</v>
      </c>
    </row>
    <row r="280" spans="2:5" ht="15.75" hidden="1" x14ac:dyDescent="0.2">
      <c r="B280" s="87" t="s">
        <v>2</v>
      </c>
      <c r="C280" s="9"/>
    </row>
    <row r="281" spans="2:5" ht="15.75" hidden="1" x14ac:dyDescent="0.2">
      <c r="B281" s="57" t="s">
        <v>3</v>
      </c>
      <c r="C281" s="7"/>
    </row>
    <row r="282" spans="2:5" ht="15.75" x14ac:dyDescent="0.2">
      <c r="B282" s="57" t="s">
        <v>40</v>
      </c>
      <c r="C282" s="7">
        <v>275500</v>
      </c>
    </row>
    <row r="283" spans="2:5" ht="15.75" hidden="1" x14ac:dyDescent="0.2">
      <c r="B283" s="57" t="s">
        <v>27</v>
      </c>
      <c r="C283" s="7"/>
    </row>
    <row r="284" spans="2:5" ht="31.5" x14ac:dyDescent="0.2">
      <c r="B284" s="16" t="s">
        <v>59</v>
      </c>
      <c r="C284" s="26">
        <f t="shared" ref="C284" si="67">SUM(C285:C287)</f>
        <v>187700</v>
      </c>
    </row>
    <row r="285" spans="2:5" ht="15.75" x14ac:dyDescent="0.2">
      <c r="B285" s="87" t="s">
        <v>40</v>
      </c>
      <c r="C285" s="60">
        <v>154800</v>
      </c>
    </row>
    <row r="286" spans="2:5" ht="16.5" thickBot="1" x14ac:dyDescent="0.25">
      <c r="B286" s="57" t="s">
        <v>27</v>
      </c>
      <c r="C286" s="7">
        <v>32900</v>
      </c>
    </row>
    <row r="287" spans="2:5" ht="16.5" hidden="1" thickBot="1" x14ac:dyDescent="0.25">
      <c r="B287" s="80" t="s">
        <v>40</v>
      </c>
      <c r="C287" s="9"/>
    </row>
    <row r="288" spans="2:5" ht="16.5" thickBot="1" x14ac:dyDescent="0.25">
      <c r="B288" s="58" t="s">
        <v>41</v>
      </c>
      <c r="C288" s="2">
        <f t="shared" ref="C288" si="68">SUM(C290:C293)</f>
        <v>1000162</v>
      </c>
      <c r="E288" s="130"/>
    </row>
    <row r="289" spans="2:3" ht="15.75" x14ac:dyDescent="0.2">
      <c r="B289" s="36" t="s">
        <v>54</v>
      </c>
      <c r="C289" s="10">
        <f>SUM(C290:C292)</f>
        <v>991348</v>
      </c>
    </row>
    <row r="290" spans="2:3" ht="15.75" x14ac:dyDescent="0.2">
      <c r="B290" s="79" t="s">
        <v>2</v>
      </c>
      <c r="C290" s="9">
        <v>289056</v>
      </c>
    </row>
    <row r="291" spans="2:3" ht="15.75" x14ac:dyDescent="0.2">
      <c r="B291" s="79" t="s">
        <v>8</v>
      </c>
      <c r="C291" s="9">
        <v>547812</v>
      </c>
    </row>
    <row r="292" spans="2:3" ht="15.75" x14ac:dyDescent="0.2">
      <c r="B292" s="79" t="s">
        <v>3</v>
      </c>
      <c r="C292" s="7">
        <v>154480</v>
      </c>
    </row>
    <row r="293" spans="2:3" ht="32.25" thickBot="1" x14ac:dyDescent="0.25">
      <c r="B293" s="154" t="s">
        <v>82</v>
      </c>
      <c r="C293" s="27">
        <v>8814</v>
      </c>
    </row>
    <row r="294" spans="2:3" ht="16.5" thickBot="1" x14ac:dyDescent="0.25">
      <c r="B294" s="58" t="s">
        <v>42</v>
      </c>
      <c r="C294" s="2">
        <f>C295+C298</f>
        <v>312247</v>
      </c>
    </row>
    <row r="295" spans="2:3" ht="15.75" x14ac:dyDescent="0.2">
      <c r="B295" s="66" t="s">
        <v>54</v>
      </c>
      <c r="C295" s="10">
        <f>SUM(C296:C297)</f>
        <v>300887</v>
      </c>
    </row>
    <row r="296" spans="2:3" ht="15.75" x14ac:dyDescent="0.2">
      <c r="B296" s="79" t="s">
        <v>8</v>
      </c>
      <c r="C296" s="9">
        <v>296124</v>
      </c>
    </row>
    <row r="297" spans="2:3" ht="15.75" x14ac:dyDescent="0.2">
      <c r="B297" s="87" t="s">
        <v>3</v>
      </c>
      <c r="C297" s="60">
        <v>4763</v>
      </c>
    </row>
    <row r="298" spans="2:3" ht="32.25" thickBot="1" x14ac:dyDescent="0.25">
      <c r="B298" s="16" t="s">
        <v>82</v>
      </c>
      <c r="C298" s="74">
        <v>11360</v>
      </c>
    </row>
    <row r="299" spans="2:3" ht="16.5" thickBot="1" x14ac:dyDescent="0.25">
      <c r="B299" s="58" t="s">
        <v>43</v>
      </c>
      <c r="C299" s="2">
        <f t="shared" ref="C299" si="69">C300</f>
        <v>57181</v>
      </c>
    </row>
    <row r="300" spans="2:3" ht="16.5" thickBot="1" x14ac:dyDescent="0.25">
      <c r="B300" s="121" t="s">
        <v>66</v>
      </c>
      <c r="C300" s="3">
        <v>57181</v>
      </c>
    </row>
    <row r="301" spans="2:3" ht="16.5" thickBot="1" x14ac:dyDescent="0.25">
      <c r="B301" s="68" t="s">
        <v>44</v>
      </c>
      <c r="C301" s="18">
        <f t="shared" ref="C301" si="70">SUM(C303:C306)</f>
        <v>471912</v>
      </c>
    </row>
    <row r="302" spans="2:3" ht="15.75" x14ac:dyDescent="0.2">
      <c r="B302" s="66" t="s">
        <v>54</v>
      </c>
      <c r="C302" s="73">
        <f t="shared" ref="C302" si="71">SUM(C303:C305)</f>
        <v>462725</v>
      </c>
    </row>
    <row r="303" spans="2:3" ht="15.75" x14ac:dyDescent="0.2">
      <c r="B303" s="79" t="s">
        <v>2</v>
      </c>
      <c r="C303" s="9">
        <v>440288</v>
      </c>
    </row>
    <row r="304" spans="2:3" ht="15.75" x14ac:dyDescent="0.2">
      <c r="B304" s="57" t="s">
        <v>27</v>
      </c>
      <c r="C304" s="7">
        <v>8921</v>
      </c>
    </row>
    <row r="305" spans="2:3" ht="15.75" x14ac:dyDescent="0.2">
      <c r="B305" s="57" t="s">
        <v>3</v>
      </c>
      <c r="C305" s="7">
        <v>13516</v>
      </c>
    </row>
    <row r="306" spans="2:3" ht="31.5" x14ac:dyDescent="0.2">
      <c r="B306" s="16" t="s">
        <v>59</v>
      </c>
      <c r="C306" s="110">
        <f t="shared" ref="C306" si="72">SUM(C307:C308)</f>
        <v>9187</v>
      </c>
    </row>
    <row r="307" spans="2:3" ht="15.75" x14ac:dyDescent="0.2">
      <c r="B307" s="83" t="s">
        <v>27</v>
      </c>
      <c r="C307" s="7">
        <v>1010</v>
      </c>
    </row>
    <row r="308" spans="2:3" ht="16.5" thickBot="1" x14ac:dyDescent="0.25">
      <c r="B308" s="81" t="s">
        <v>3</v>
      </c>
      <c r="C308" s="6">
        <v>8177</v>
      </c>
    </row>
    <row r="309" spans="2:3" ht="16.5" thickBot="1" x14ac:dyDescent="0.25">
      <c r="B309" s="58" t="s">
        <v>45</v>
      </c>
      <c r="C309" s="95">
        <f t="shared" ref="C309" si="73">SUM(C311:C312)</f>
        <v>1088873</v>
      </c>
    </row>
    <row r="310" spans="2:3" ht="15.75" x14ac:dyDescent="0.2">
      <c r="B310" s="66" t="s">
        <v>54</v>
      </c>
      <c r="C310" s="43"/>
    </row>
    <row r="311" spans="2:3" ht="15.75" x14ac:dyDescent="0.2">
      <c r="B311" s="67" t="s">
        <v>40</v>
      </c>
      <c r="C311" s="22">
        <v>1063066</v>
      </c>
    </row>
    <row r="312" spans="2:3" ht="16.5" thickBot="1" x14ac:dyDescent="0.25">
      <c r="B312" s="76" t="s">
        <v>27</v>
      </c>
      <c r="C312" s="53">
        <v>25807</v>
      </c>
    </row>
    <row r="313" spans="2:3" ht="32.25" thickBot="1" x14ac:dyDescent="0.25">
      <c r="B313" s="58" t="s">
        <v>60</v>
      </c>
      <c r="C313" s="95">
        <f>SUM(C315:C317)</f>
        <v>391514</v>
      </c>
    </row>
    <row r="314" spans="2:3" ht="15.75" x14ac:dyDescent="0.2">
      <c r="B314" s="66" t="s">
        <v>54</v>
      </c>
      <c r="C314" s="43"/>
    </row>
    <row r="315" spans="2:3" ht="15.75" x14ac:dyDescent="0.2">
      <c r="B315" s="67" t="s">
        <v>40</v>
      </c>
      <c r="C315" s="22">
        <v>310838</v>
      </c>
    </row>
    <row r="316" spans="2:3" ht="15.75" x14ac:dyDescent="0.2">
      <c r="B316" s="77" t="s">
        <v>27</v>
      </c>
      <c r="C316" s="133">
        <v>80588</v>
      </c>
    </row>
    <row r="317" spans="2:3" ht="16.5" thickBot="1" x14ac:dyDescent="0.25">
      <c r="B317" s="76" t="s">
        <v>3</v>
      </c>
      <c r="C317" s="53">
        <v>88</v>
      </c>
    </row>
    <row r="318" spans="2:3" ht="16.5" thickBot="1" x14ac:dyDescent="0.25">
      <c r="B318" s="58" t="s">
        <v>46</v>
      </c>
      <c r="C318" s="2">
        <f>C319+C322</f>
        <v>108998</v>
      </c>
    </row>
    <row r="319" spans="2:3" ht="15.75" x14ac:dyDescent="0.2">
      <c r="B319" s="66" t="s">
        <v>54</v>
      </c>
      <c r="C319" s="10">
        <f>SUM(C320:C321)</f>
        <v>51098</v>
      </c>
    </row>
    <row r="320" spans="2:3" ht="15.75" x14ac:dyDescent="0.2">
      <c r="B320" s="79" t="s">
        <v>8</v>
      </c>
      <c r="C320" s="9">
        <v>46654</v>
      </c>
    </row>
    <row r="321" spans="2:3" ht="15.75" x14ac:dyDescent="0.2">
      <c r="B321" s="57" t="s">
        <v>3</v>
      </c>
      <c r="C321" s="7">
        <v>4444</v>
      </c>
    </row>
    <row r="322" spans="2:3" ht="32.25" thickBot="1" x14ac:dyDescent="0.25">
      <c r="B322" s="16" t="s">
        <v>83</v>
      </c>
      <c r="C322" s="124">
        <v>57900</v>
      </c>
    </row>
    <row r="323" spans="2:3" ht="16.5" thickBot="1" x14ac:dyDescent="0.25">
      <c r="B323" s="58" t="s">
        <v>47</v>
      </c>
      <c r="C323" s="2">
        <f>C324+C327</f>
        <v>885963</v>
      </c>
    </row>
    <row r="324" spans="2:3" ht="15.75" x14ac:dyDescent="0.2">
      <c r="B324" s="66" t="s">
        <v>54</v>
      </c>
      <c r="C324" s="10">
        <f>SUM(C325:C326)</f>
        <v>882895</v>
      </c>
    </row>
    <row r="325" spans="2:3" ht="15.75" x14ac:dyDescent="0.2">
      <c r="B325" s="67" t="s">
        <v>27</v>
      </c>
      <c r="C325" s="22">
        <v>852692</v>
      </c>
    </row>
    <row r="326" spans="2:3" ht="15.75" x14ac:dyDescent="0.2">
      <c r="B326" s="78" t="s">
        <v>3</v>
      </c>
      <c r="C326" s="133">
        <v>30203</v>
      </c>
    </row>
    <row r="327" spans="2:3" ht="32.25" thickBot="1" x14ac:dyDescent="0.25">
      <c r="B327" s="101" t="s">
        <v>82</v>
      </c>
      <c r="C327" s="125">
        <v>3068</v>
      </c>
    </row>
    <row r="328" spans="2:3" ht="16.5" thickBot="1" x14ac:dyDescent="0.25">
      <c r="B328" s="58" t="s">
        <v>48</v>
      </c>
      <c r="C328" s="2">
        <f>SUM(C330:C332)</f>
        <v>6493892</v>
      </c>
    </row>
    <row r="329" spans="2:3" ht="15.75" x14ac:dyDescent="0.2">
      <c r="B329" s="66" t="s">
        <v>54</v>
      </c>
      <c r="C329" s="10"/>
    </row>
    <row r="330" spans="2:3" ht="15.75" x14ac:dyDescent="0.2">
      <c r="B330" s="75" t="s">
        <v>2</v>
      </c>
      <c r="C330" s="22">
        <v>6431154</v>
      </c>
    </row>
    <row r="331" spans="2:3" ht="15.75" x14ac:dyDescent="0.2">
      <c r="B331" s="75" t="s">
        <v>27</v>
      </c>
      <c r="C331" s="70">
        <v>61890</v>
      </c>
    </row>
    <row r="332" spans="2:3" ht="16.5" thickBot="1" x14ac:dyDescent="0.25">
      <c r="B332" s="76" t="s">
        <v>3</v>
      </c>
      <c r="C332" s="53">
        <v>848</v>
      </c>
    </row>
    <row r="333" spans="2:3" ht="16.5" thickBot="1" x14ac:dyDescent="0.25">
      <c r="B333" s="58" t="s">
        <v>49</v>
      </c>
      <c r="C333" s="2">
        <f t="shared" ref="C333" si="74">C334+C337</f>
        <v>5645125</v>
      </c>
    </row>
    <row r="334" spans="2:3" ht="15.75" x14ac:dyDescent="0.2">
      <c r="B334" s="66" t="s">
        <v>54</v>
      </c>
      <c r="C334" s="73">
        <f>SUM(C335:C336)</f>
        <v>3887575</v>
      </c>
    </row>
    <row r="335" spans="2:3" ht="15.75" x14ac:dyDescent="0.2">
      <c r="B335" s="75" t="s">
        <v>27</v>
      </c>
      <c r="C335" s="153">
        <v>3042251</v>
      </c>
    </row>
    <row r="336" spans="2:3" ht="15.75" x14ac:dyDescent="0.2">
      <c r="B336" s="75" t="s">
        <v>3</v>
      </c>
      <c r="C336" s="153">
        <v>845324</v>
      </c>
    </row>
    <row r="337" spans="2:3" ht="31.5" x14ac:dyDescent="0.2">
      <c r="B337" s="16" t="s">
        <v>59</v>
      </c>
      <c r="C337" s="106">
        <f t="shared" ref="C337" si="75">SUM(C338:C339)</f>
        <v>1757550</v>
      </c>
    </row>
    <row r="338" spans="2:3" ht="15.75" x14ac:dyDescent="0.2">
      <c r="B338" s="75" t="s">
        <v>27</v>
      </c>
      <c r="C338" s="70">
        <v>223490</v>
      </c>
    </row>
    <row r="339" spans="2:3" ht="16.5" thickBot="1" x14ac:dyDescent="0.25">
      <c r="B339" s="76" t="s">
        <v>3</v>
      </c>
      <c r="C339" s="53">
        <v>1534060</v>
      </c>
    </row>
    <row r="340" spans="2:3" ht="32.25" thickBot="1" x14ac:dyDescent="0.25">
      <c r="B340" s="58" t="s">
        <v>50</v>
      </c>
      <c r="C340" s="2">
        <f>C341+C344</f>
        <v>1433740</v>
      </c>
    </row>
    <row r="341" spans="2:3" ht="15.75" x14ac:dyDescent="0.2">
      <c r="B341" s="66" t="s">
        <v>54</v>
      </c>
      <c r="C341" s="10">
        <f>SUM(C342:C343)</f>
        <v>910640</v>
      </c>
    </row>
    <row r="342" spans="2:3" ht="15.75" x14ac:dyDescent="0.2">
      <c r="B342" s="67" t="s">
        <v>27</v>
      </c>
      <c r="C342" s="22">
        <v>794320</v>
      </c>
    </row>
    <row r="343" spans="2:3" ht="15.75" x14ac:dyDescent="0.2">
      <c r="B343" s="78" t="s">
        <v>3</v>
      </c>
      <c r="C343" s="133">
        <v>116320</v>
      </c>
    </row>
    <row r="344" spans="2:3" ht="32.25" thickBot="1" x14ac:dyDescent="0.25">
      <c r="B344" s="16" t="s">
        <v>83</v>
      </c>
      <c r="C344" s="125">
        <v>523100</v>
      </c>
    </row>
    <row r="345" spans="2:3" ht="16.5" hidden="1" thickBot="1" x14ac:dyDescent="0.25">
      <c r="B345" s="68" t="s">
        <v>51</v>
      </c>
      <c r="C345" s="2">
        <f>C346+C348</f>
        <v>0</v>
      </c>
    </row>
    <row r="346" spans="2:3" ht="15.75" hidden="1" x14ac:dyDescent="0.2">
      <c r="B346" s="66" t="s">
        <v>54</v>
      </c>
      <c r="C346" s="73">
        <f>C347</f>
        <v>0</v>
      </c>
    </row>
    <row r="347" spans="2:3" ht="15.75" hidden="1" x14ac:dyDescent="0.2">
      <c r="B347" s="75" t="s">
        <v>3</v>
      </c>
      <c r="C347" s="11"/>
    </row>
    <row r="348" spans="2:3" ht="31.5" hidden="1" x14ac:dyDescent="0.2">
      <c r="B348" s="16" t="s">
        <v>59</v>
      </c>
      <c r="C348" s="106">
        <f t="shared" ref="C348" si="76">C349</f>
        <v>0</v>
      </c>
    </row>
    <row r="349" spans="2:3" ht="16.5" hidden="1" thickBot="1" x14ac:dyDescent="0.25">
      <c r="B349" s="76" t="s">
        <v>3</v>
      </c>
      <c r="C349" s="53"/>
    </row>
    <row r="350" spans="2:3" ht="16.5" thickBot="1" x14ac:dyDescent="0.25">
      <c r="B350" s="58" t="s">
        <v>52</v>
      </c>
      <c r="C350" s="2">
        <f>C351+C354</f>
        <v>1768587</v>
      </c>
    </row>
    <row r="351" spans="2:3" ht="15.75" x14ac:dyDescent="0.2">
      <c r="B351" s="66" t="s">
        <v>54</v>
      </c>
      <c r="C351" s="10">
        <f>SUM(C352:C353)</f>
        <v>1764819</v>
      </c>
    </row>
    <row r="352" spans="2:3" ht="15.75" x14ac:dyDescent="0.2">
      <c r="B352" s="57" t="s">
        <v>2</v>
      </c>
      <c r="C352" s="9">
        <v>1660985</v>
      </c>
    </row>
    <row r="353" spans="2:3" ht="15.75" x14ac:dyDescent="0.2">
      <c r="B353" s="57" t="s">
        <v>27</v>
      </c>
      <c r="C353" s="9">
        <v>103834</v>
      </c>
    </row>
    <row r="354" spans="2:3" ht="32.25" thickBot="1" x14ac:dyDescent="0.25">
      <c r="B354" s="16" t="s">
        <v>84</v>
      </c>
      <c r="C354" s="141">
        <v>3768</v>
      </c>
    </row>
    <row r="355" spans="2:3" ht="16.5" thickBot="1" x14ac:dyDescent="0.25">
      <c r="B355" s="58" t="s">
        <v>55</v>
      </c>
      <c r="C355" s="2">
        <f>C356+C359</f>
        <v>28047</v>
      </c>
    </row>
    <row r="356" spans="2:3" ht="15.75" x14ac:dyDescent="0.2">
      <c r="B356" s="36" t="s">
        <v>54</v>
      </c>
      <c r="C356" s="10">
        <f>SUM(C357:C358)</f>
        <v>27960</v>
      </c>
    </row>
    <row r="357" spans="2:3" ht="15.75" x14ac:dyDescent="0.2">
      <c r="B357" s="79" t="s">
        <v>27</v>
      </c>
      <c r="C357" s="22">
        <v>26253</v>
      </c>
    </row>
    <row r="358" spans="2:3" ht="15.75" x14ac:dyDescent="0.2">
      <c r="B358" s="57" t="s">
        <v>3</v>
      </c>
      <c r="C358" s="11">
        <v>1707</v>
      </c>
    </row>
    <row r="359" spans="2:3" ht="31.5" x14ac:dyDescent="0.2">
      <c r="B359" s="16" t="s">
        <v>59</v>
      </c>
      <c r="C359" s="106">
        <f>C360</f>
        <v>87</v>
      </c>
    </row>
    <row r="360" spans="2:3" ht="16.5" thickBot="1" x14ac:dyDescent="0.25">
      <c r="B360" s="80" t="s">
        <v>3</v>
      </c>
      <c r="C360" s="12">
        <v>87</v>
      </c>
    </row>
    <row r="361" spans="2:3" ht="16.5" thickBot="1" x14ac:dyDescent="0.25">
      <c r="B361" s="58" t="s">
        <v>74</v>
      </c>
      <c r="C361" s="2">
        <f>C362+C365</f>
        <v>690675</v>
      </c>
    </row>
    <row r="362" spans="2:3" ht="15.75" x14ac:dyDescent="0.2">
      <c r="B362" s="36" t="s">
        <v>54</v>
      </c>
      <c r="C362" s="10">
        <f>SUM(C363:C364)</f>
        <v>665209</v>
      </c>
    </row>
    <row r="363" spans="2:3" ht="15.75" x14ac:dyDescent="0.2">
      <c r="B363" s="79" t="s">
        <v>27</v>
      </c>
      <c r="C363" s="22">
        <v>659650</v>
      </c>
    </row>
    <row r="364" spans="2:3" ht="15.75" x14ac:dyDescent="0.2">
      <c r="B364" s="79" t="s">
        <v>3</v>
      </c>
      <c r="C364" s="11">
        <v>5559</v>
      </c>
    </row>
    <row r="365" spans="2:3" ht="31.5" x14ac:dyDescent="0.2">
      <c r="B365" s="16" t="s">
        <v>59</v>
      </c>
      <c r="C365" s="106">
        <f>SUM(C366:C367)</f>
        <v>25466</v>
      </c>
    </row>
    <row r="366" spans="2:3" ht="15.75" x14ac:dyDescent="0.2">
      <c r="B366" s="79" t="s">
        <v>27</v>
      </c>
      <c r="C366" s="11">
        <v>24903</v>
      </c>
    </row>
    <row r="367" spans="2:3" ht="16.5" thickBot="1" x14ac:dyDescent="0.25">
      <c r="B367" s="79" t="s">
        <v>3</v>
      </c>
      <c r="C367" s="53">
        <v>563</v>
      </c>
    </row>
    <row r="368" spans="2:3" ht="16.5" thickBot="1" x14ac:dyDescent="0.25">
      <c r="B368" s="58" t="s">
        <v>56</v>
      </c>
      <c r="C368" s="2">
        <f t="shared" ref="C368" si="77">SUM(C370:C371)</f>
        <v>1644564</v>
      </c>
    </row>
    <row r="369" spans="2:3" ht="15.75" x14ac:dyDescent="0.2">
      <c r="B369" s="36" t="s">
        <v>54</v>
      </c>
      <c r="C369" s="10"/>
    </row>
    <row r="370" spans="2:3" ht="15.75" x14ac:dyDescent="0.2">
      <c r="B370" s="79" t="s">
        <v>27</v>
      </c>
      <c r="C370" s="22">
        <v>1634064</v>
      </c>
    </row>
    <row r="371" spans="2:3" ht="16.5" thickBot="1" x14ac:dyDescent="0.25">
      <c r="B371" s="79" t="s">
        <v>3</v>
      </c>
      <c r="C371" s="12">
        <v>10500</v>
      </c>
    </row>
    <row r="372" spans="2:3" ht="16.5" thickBot="1" x14ac:dyDescent="0.25">
      <c r="B372" s="58" t="s">
        <v>61</v>
      </c>
      <c r="C372" s="72">
        <f t="shared" ref="C372" si="78">C373+C376</f>
        <v>172914</v>
      </c>
    </row>
    <row r="373" spans="2:3" ht="15.75" x14ac:dyDescent="0.25">
      <c r="B373" s="36" t="s">
        <v>54</v>
      </c>
      <c r="C373" s="134">
        <f t="shared" ref="C373" si="79">SUM(C374:C375)</f>
        <v>120647</v>
      </c>
    </row>
    <row r="374" spans="2:3" ht="15.75" x14ac:dyDescent="0.2">
      <c r="B374" s="57" t="s">
        <v>2</v>
      </c>
      <c r="C374" s="23">
        <v>80</v>
      </c>
    </row>
    <row r="375" spans="2:3" ht="15.75" x14ac:dyDescent="0.2">
      <c r="B375" s="57" t="s">
        <v>27</v>
      </c>
      <c r="C375" s="23">
        <v>120567</v>
      </c>
    </row>
    <row r="376" spans="2:3" ht="31.5" x14ac:dyDescent="0.25">
      <c r="B376" s="16" t="s">
        <v>59</v>
      </c>
      <c r="C376" s="135">
        <f>SUM(C377:C377)</f>
        <v>52267</v>
      </c>
    </row>
    <row r="377" spans="2:3" ht="16.5" thickBot="1" x14ac:dyDescent="0.25">
      <c r="B377" s="57" t="s">
        <v>27</v>
      </c>
      <c r="C377" s="23">
        <v>52267</v>
      </c>
    </row>
    <row r="378" spans="2:3" ht="16.5" thickBot="1" x14ac:dyDescent="0.3">
      <c r="B378" s="58" t="s">
        <v>62</v>
      </c>
      <c r="C378" s="25">
        <f t="shared" ref="C378" si="80">SUM(C380:C381)</f>
        <v>51373</v>
      </c>
    </row>
    <row r="379" spans="2:3" ht="15.75" x14ac:dyDescent="0.25">
      <c r="B379" s="36" t="s">
        <v>54</v>
      </c>
      <c r="C379" s="34"/>
    </row>
    <row r="380" spans="2:3" ht="15.75" x14ac:dyDescent="0.2">
      <c r="B380" s="79" t="s">
        <v>27</v>
      </c>
      <c r="C380" s="126">
        <v>24229</v>
      </c>
    </row>
    <row r="381" spans="2:3" ht="16.5" thickBot="1" x14ac:dyDescent="0.25">
      <c r="B381" s="81" t="s">
        <v>3</v>
      </c>
      <c r="C381" s="35">
        <v>27144</v>
      </c>
    </row>
    <row r="382" spans="2:3" ht="16.5" thickBot="1" x14ac:dyDescent="0.3">
      <c r="B382" s="58" t="s">
        <v>63</v>
      </c>
      <c r="C382" s="28">
        <f>SUM(C384:C385)</f>
        <v>559397</v>
      </c>
    </row>
    <row r="383" spans="2:3" ht="15.75" x14ac:dyDescent="0.25">
      <c r="B383" s="36" t="s">
        <v>54</v>
      </c>
      <c r="C383" s="29"/>
    </row>
    <row r="384" spans="2:3" ht="15.75" x14ac:dyDescent="0.2">
      <c r="B384" s="79" t="s">
        <v>27</v>
      </c>
      <c r="C384" s="23">
        <v>552554</v>
      </c>
    </row>
    <row r="385" spans="2:3" ht="16.5" thickBot="1" x14ac:dyDescent="0.25">
      <c r="B385" s="57" t="s">
        <v>3</v>
      </c>
      <c r="C385" s="23">
        <v>6843</v>
      </c>
    </row>
    <row r="386" spans="2:3" ht="16.5" thickBot="1" x14ac:dyDescent="0.3">
      <c r="B386" s="58" t="s">
        <v>64</v>
      </c>
      <c r="C386" s="25">
        <f>C387+C390</f>
        <v>333039</v>
      </c>
    </row>
    <row r="387" spans="2:3" ht="15.75" x14ac:dyDescent="0.25">
      <c r="B387" s="36" t="s">
        <v>54</v>
      </c>
      <c r="C387" s="33">
        <f>SUM(C388:C389)</f>
        <v>331927</v>
      </c>
    </row>
    <row r="388" spans="2:3" ht="15.75" x14ac:dyDescent="0.2">
      <c r="B388" s="89" t="s">
        <v>27</v>
      </c>
      <c r="C388" s="32">
        <v>323070</v>
      </c>
    </row>
    <row r="389" spans="2:3" ht="15.75" x14ac:dyDescent="0.2">
      <c r="B389" s="94" t="s">
        <v>3</v>
      </c>
      <c r="C389" s="31">
        <v>8857</v>
      </c>
    </row>
    <row r="390" spans="2:3" ht="31.5" x14ac:dyDescent="0.25">
      <c r="B390" s="16" t="s">
        <v>59</v>
      </c>
      <c r="C390" s="30">
        <f>C391</f>
        <v>1112</v>
      </c>
    </row>
    <row r="391" spans="2:3" ht="16.5" thickBot="1" x14ac:dyDescent="0.25">
      <c r="B391" s="81" t="s">
        <v>27</v>
      </c>
      <c r="C391" s="24">
        <v>1112</v>
      </c>
    </row>
    <row r="392" spans="2:3" ht="16.5" thickBot="1" x14ac:dyDescent="0.3">
      <c r="B392" s="58" t="s">
        <v>67</v>
      </c>
      <c r="C392" s="25">
        <f t="shared" ref="C392" si="81">C393+C397</f>
        <v>3966071</v>
      </c>
    </row>
    <row r="393" spans="2:3" ht="15.75" x14ac:dyDescent="0.25">
      <c r="B393" s="36" t="s">
        <v>54</v>
      </c>
      <c r="C393" s="29">
        <f t="shared" ref="C393" si="82">SUM(C394:C396)</f>
        <v>3962951</v>
      </c>
    </row>
    <row r="394" spans="2:3" ht="15.75" x14ac:dyDescent="0.2">
      <c r="B394" s="57" t="s">
        <v>2</v>
      </c>
      <c r="C394" s="23">
        <v>3222421</v>
      </c>
    </row>
    <row r="395" spans="2:3" ht="15.75" x14ac:dyDescent="0.2">
      <c r="B395" s="57" t="s">
        <v>27</v>
      </c>
      <c r="C395" s="23">
        <v>530669</v>
      </c>
    </row>
    <row r="396" spans="2:3" ht="15.75" x14ac:dyDescent="0.2">
      <c r="B396" s="57" t="s">
        <v>3</v>
      </c>
      <c r="C396" s="23">
        <v>209861</v>
      </c>
    </row>
    <row r="397" spans="2:3" ht="31.5" x14ac:dyDescent="0.25">
      <c r="B397" s="16" t="s">
        <v>59</v>
      </c>
      <c r="C397" s="30">
        <f t="shared" ref="C397" si="83">C398</f>
        <v>3120</v>
      </c>
    </row>
    <row r="398" spans="2:3" ht="16.5" thickBot="1" x14ac:dyDescent="0.25">
      <c r="B398" s="81" t="s">
        <v>27</v>
      </c>
      <c r="C398" s="24">
        <v>3120</v>
      </c>
    </row>
    <row r="399" spans="2:3" ht="16.5" thickBot="1" x14ac:dyDescent="0.3">
      <c r="B399" s="58" t="s">
        <v>68</v>
      </c>
      <c r="C399" s="25">
        <f t="shared" ref="C399" si="84">SUM(C401:C403)</f>
        <v>552160</v>
      </c>
    </row>
    <row r="400" spans="2:3" ht="15.75" x14ac:dyDescent="0.25">
      <c r="B400" s="36" t="s">
        <v>54</v>
      </c>
      <c r="C400" s="33"/>
    </row>
    <row r="401" spans="2:3" ht="15.75" x14ac:dyDescent="0.2">
      <c r="B401" s="79" t="s">
        <v>2</v>
      </c>
      <c r="C401" s="32">
        <v>520150</v>
      </c>
    </row>
    <row r="402" spans="2:3" ht="15.75" x14ac:dyDescent="0.2">
      <c r="B402" s="57" t="s">
        <v>27</v>
      </c>
      <c r="C402" s="23">
        <v>22127</v>
      </c>
    </row>
    <row r="403" spans="2:3" ht="16.5" thickBot="1" x14ac:dyDescent="0.25">
      <c r="B403" s="81" t="s">
        <v>3</v>
      </c>
      <c r="C403" s="13">
        <v>9883</v>
      </c>
    </row>
    <row r="404" spans="2:3" ht="16.5" thickBot="1" x14ac:dyDescent="0.25">
      <c r="B404" s="68" t="s">
        <v>69</v>
      </c>
      <c r="C404" s="2">
        <f t="shared" ref="C404" si="85">C405+C408</f>
        <v>70750</v>
      </c>
    </row>
    <row r="405" spans="2:3" ht="15.75" x14ac:dyDescent="0.2">
      <c r="B405" s="66" t="s">
        <v>54</v>
      </c>
      <c r="C405" s="10">
        <f t="shared" ref="C405" si="86">C406+C407</f>
        <v>63805</v>
      </c>
    </row>
    <row r="406" spans="2:3" ht="15.75" x14ac:dyDescent="0.2">
      <c r="B406" s="67" t="s">
        <v>27</v>
      </c>
      <c r="C406" s="9">
        <v>43184</v>
      </c>
    </row>
    <row r="407" spans="2:3" ht="15.75" x14ac:dyDescent="0.2">
      <c r="B407" s="75" t="s">
        <v>3</v>
      </c>
      <c r="C407" s="7">
        <v>20621</v>
      </c>
    </row>
    <row r="408" spans="2:3" ht="31.5" x14ac:dyDescent="0.2">
      <c r="B408" s="16" t="s">
        <v>59</v>
      </c>
      <c r="C408" s="26">
        <f t="shared" ref="C408" si="87">C409</f>
        <v>6945</v>
      </c>
    </row>
    <row r="409" spans="2:3" ht="16.5" thickBot="1" x14ac:dyDescent="0.25">
      <c r="B409" s="76" t="s">
        <v>3</v>
      </c>
      <c r="C409" s="20">
        <v>6945</v>
      </c>
    </row>
    <row r="410" spans="2:3" ht="16.5" thickBot="1" x14ac:dyDescent="0.25">
      <c r="B410" s="58" t="s">
        <v>70</v>
      </c>
      <c r="C410" s="2">
        <f>C411+C414</f>
        <v>298301</v>
      </c>
    </row>
    <row r="411" spans="2:3" ht="15.75" x14ac:dyDescent="0.2">
      <c r="B411" s="66" t="s">
        <v>54</v>
      </c>
      <c r="C411" s="10">
        <f>C412+C413</f>
        <v>290654</v>
      </c>
    </row>
    <row r="412" spans="2:3" ht="15.75" x14ac:dyDescent="0.2">
      <c r="B412" s="57" t="s">
        <v>2</v>
      </c>
      <c r="C412" s="23">
        <v>172303</v>
      </c>
    </row>
    <row r="413" spans="2:3" ht="15.75" x14ac:dyDescent="0.2">
      <c r="B413" s="57" t="s">
        <v>27</v>
      </c>
      <c r="C413" s="23">
        <v>118351</v>
      </c>
    </row>
    <row r="414" spans="2:3" ht="31.5" x14ac:dyDescent="0.25">
      <c r="B414" s="16" t="s">
        <v>59</v>
      </c>
      <c r="C414" s="30">
        <f>C415</f>
        <v>7647</v>
      </c>
    </row>
    <row r="415" spans="2:3" ht="16.5" thickBot="1" x14ac:dyDescent="0.25">
      <c r="B415" s="76" t="s">
        <v>27</v>
      </c>
      <c r="C415" s="24">
        <v>7647</v>
      </c>
    </row>
    <row r="416" spans="2:3" ht="16.5" thickBot="1" x14ac:dyDescent="0.25">
      <c r="B416" s="58" t="s">
        <v>71</v>
      </c>
      <c r="C416" s="2">
        <f t="shared" ref="C416" si="88">SUM(C418:C419)</f>
        <v>12860</v>
      </c>
    </row>
    <row r="417" spans="2:3" ht="15.75" x14ac:dyDescent="0.2">
      <c r="B417" s="66" t="s">
        <v>54</v>
      </c>
      <c r="C417" s="10"/>
    </row>
    <row r="418" spans="2:3" ht="15.75" x14ac:dyDescent="0.2">
      <c r="B418" s="79" t="s">
        <v>27</v>
      </c>
      <c r="C418" s="126">
        <v>60</v>
      </c>
    </row>
    <row r="419" spans="2:3" ht="16.5" thickBot="1" x14ac:dyDescent="0.25">
      <c r="B419" s="81" t="s">
        <v>3</v>
      </c>
      <c r="C419" s="35">
        <v>12800</v>
      </c>
    </row>
    <row r="420" spans="2:3" ht="16.5" thickBot="1" x14ac:dyDescent="0.25">
      <c r="B420" s="58" t="s">
        <v>72</v>
      </c>
      <c r="C420" s="2">
        <f>C421+C425</f>
        <v>950561</v>
      </c>
    </row>
    <row r="421" spans="2:3" ht="15.75" x14ac:dyDescent="0.2">
      <c r="B421" s="66" t="s">
        <v>54</v>
      </c>
      <c r="C421" s="10">
        <f>SUM(C422:C424)</f>
        <v>947427</v>
      </c>
    </row>
    <row r="422" spans="2:3" ht="15.75" x14ac:dyDescent="0.2">
      <c r="B422" s="57" t="s">
        <v>2</v>
      </c>
      <c r="C422" s="7">
        <v>887062</v>
      </c>
    </row>
    <row r="423" spans="2:3" ht="15.75" x14ac:dyDescent="0.2">
      <c r="B423" s="57" t="s">
        <v>27</v>
      </c>
      <c r="C423" s="7">
        <v>56651</v>
      </c>
    </row>
    <row r="424" spans="2:3" ht="15.75" x14ac:dyDescent="0.2">
      <c r="B424" s="57" t="s">
        <v>3</v>
      </c>
      <c r="C424" s="7">
        <v>3714</v>
      </c>
    </row>
    <row r="425" spans="2:3" ht="31.5" x14ac:dyDescent="0.2">
      <c r="B425" s="16" t="s">
        <v>59</v>
      </c>
      <c r="C425" s="26">
        <f>C426</f>
        <v>3134</v>
      </c>
    </row>
    <row r="426" spans="2:3" ht="16.5" thickBot="1" x14ac:dyDescent="0.25">
      <c r="B426" s="76" t="s">
        <v>3</v>
      </c>
      <c r="C426" s="20">
        <v>3134</v>
      </c>
    </row>
    <row r="427" spans="2:3" ht="16.5" thickBot="1" x14ac:dyDescent="0.25">
      <c r="B427" s="65" t="s">
        <v>78</v>
      </c>
      <c r="C427" s="2">
        <f t="shared" ref="C427" si="89">C428+C432</f>
        <v>624324</v>
      </c>
    </row>
    <row r="428" spans="2:3" ht="15.75" x14ac:dyDescent="0.2">
      <c r="B428" s="66" t="s">
        <v>54</v>
      </c>
      <c r="C428" s="73">
        <f t="shared" ref="C428" si="90">SUM(C429:C431)</f>
        <v>611528</v>
      </c>
    </row>
    <row r="429" spans="2:3" ht="15.75" x14ac:dyDescent="0.2">
      <c r="B429" s="87" t="s">
        <v>2</v>
      </c>
      <c r="C429" s="9">
        <v>67068</v>
      </c>
    </row>
    <row r="430" spans="2:3" ht="15.75" x14ac:dyDescent="0.2">
      <c r="B430" s="57" t="s">
        <v>27</v>
      </c>
      <c r="C430" s="7">
        <v>533280</v>
      </c>
    </row>
    <row r="431" spans="2:3" ht="15.75" x14ac:dyDescent="0.2">
      <c r="B431" s="57" t="s">
        <v>3</v>
      </c>
      <c r="C431" s="7">
        <v>11180</v>
      </c>
    </row>
    <row r="432" spans="2:3" ht="32.25" thickBot="1" x14ac:dyDescent="0.25">
      <c r="B432" s="137" t="s">
        <v>83</v>
      </c>
      <c r="C432" s="109">
        <v>12796</v>
      </c>
    </row>
    <row r="433" spans="2:3" ht="16.5" thickBot="1" x14ac:dyDescent="0.25">
      <c r="B433" s="58" t="s">
        <v>89</v>
      </c>
      <c r="C433" s="2">
        <f>C434+C436</f>
        <v>18609</v>
      </c>
    </row>
    <row r="434" spans="2:3" ht="15.75" x14ac:dyDescent="0.2">
      <c r="B434" s="66" t="s">
        <v>54</v>
      </c>
      <c r="C434" s="27">
        <f>C435</f>
        <v>10203</v>
      </c>
    </row>
    <row r="435" spans="2:3" ht="15.75" x14ac:dyDescent="0.2">
      <c r="B435" s="75" t="s">
        <v>3</v>
      </c>
      <c r="C435" s="7">
        <v>10203</v>
      </c>
    </row>
    <row r="436" spans="2:3" ht="31.5" x14ac:dyDescent="0.2">
      <c r="B436" s="16" t="s">
        <v>59</v>
      </c>
      <c r="C436" s="26">
        <f>C437</f>
        <v>8406</v>
      </c>
    </row>
    <row r="437" spans="2:3" ht="16.5" thickBot="1" x14ac:dyDescent="0.25">
      <c r="B437" s="83" t="s">
        <v>3</v>
      </c>
      <c r="C437" s="19">
        <v>8406</v>
      </c>
    </row>
    <row r="438" spans="2:3" ht="16.5" thickBot="1" x14ac:dyDescent="0.25">
      <c r="B438" s="58" t="s">
        <v>90</v>
      </c>
      <c r="C438" s="5">
        <f>SUM(C440:C442)</f>
        <v>811595</v>
      </c>
    </row>
    <row r="439" spans="2:3" ht="15.75" x14ac:dyDescent="0.2">
      <c r="B439" s="66" t="s">
        <v>54</v>
      </c>
      <c r="C439" s="138"/>
    </row>
    <row r="440" spans="2:3" ht="15.75" x14ac:dyDescent="0.2">
      <c r="B440" s="79" t="s">
        <v>2</v>
      </c>
      <c r="C440" s="139">
        <v>608313</v>
      </c>
    </row>
    <row r="441" spans="2:3" ht="15.75" x14ac:dyDescent="0.2">
      <c r="B441" s="57" t="s">
        <v>27</v>
      </c>
      <c r="C441" s="21">
        <v>186384</v>
      </c>
    </row>
    <row r="442" spans="2:3" ht="16.5" thickBot="1" x14ac:dyDescent="0.25">
      <c r="B442" s="81" t="s">
        <v>3</v>
      </c>
      <c r="C442" s="140">
        <v>16898</v>
      </c>
    </row>
    <row r="443" spans="2:3" ht="16.5" thickBot="1" x14ac:dyDescent="0.25">
      <c r="B443" s="58" t="s">
        <v>94</v>
      </c>
      <c r="C443" s="5">
        <f>C444+C448</f>
        <v>2306878</v>
      </c>
    </row>
    <row r="444" spans="2:3" ht="15.75" x14ac:dyDescent="0.2">
      <c r="B444" s="36" t="s">
        <v>54</v>
      </c>
      <c r="C444" s="37">
        <f>SUM(C445:C447)</f>
        <v>1715908</v>
      </c>
    </row>
    <row r="445" spans="2:3" ht="15.75" x14ac:dyDescent="0.2">
      <c r="B445" s="57" t="s">
        <v>2</v>
      </c>
      <c r="C445" s="21">
        <v>474554</v>
      </c>
    </row>
    <row r="446" spans="2:3" ht="15.75" x14ac:dyDescent="0.2">
      <c r="B446" s="57" t="s">
        <v>27</v>
      </c>
      <c r="C446" s="21">
        <v>281858</v>
      </c>
    </row>
    <row r="447" spans="2:3" ht="15.75" x14ac:dyDescent="0.2">
      <c r="B447" s="57" t="s">
        <v>3</v>
      </c>
      <c r="C447" s="21">
        <v>959496</v>
      </c>
    </row>
    <row r="448" spans="2:3" ht="31.5" x14ac:dyDescent="0.2">
      <c r="B448" s="16" t="s">
        <v>59</v>
      </c>
      <c r="C448" s="14">
        <f>SUM(C449:C451)</f>
        <v>590970</v>
      </c>
    </row>
    <row r="449" spans="2:3" ht="15.75" x14ac:dyDescent="0.2">
      <c r="B449" s="57" t="s">
        <v>2</v>
      </c>
      <c r="C449" s="21">
        <v>977</v>
      </c>
    </row>
    <row r="450" spans="2:3" ht="15.75" x14ac:dyDescent="0.2">
      <c r="B450" s="57" t="s">
        <v>27</v>
      </c>
      <c r="C450" s="152">
        <v>7429</v>
      </c>
    </row>
    <row r="451" spans="2:3" ht="16.5" thickBot="1" x14ac:dyDescent="0.25">
      <c r="B451" s="81" t="s">
        <v>3</v>
      </c>
      <c r="C451" s="140">
        <v>582564</v>
      </c>
    </row>
    <row r="452" spans="2:3" ht="16.5" thickBot="1" x14ac:dyDescent="0.25">
      <c r="B452" s="71" t="s">
        <v>91</v>
      </c>
      <c r="C452" s="146">
        <f>C454+C455</f>
        <v>133360</v>
      </c>
    </row>
    <row r="453" spans="2:3" ht="15.75" x14ac:dyDescent="0.2">
      <c r="B453" s="66" t="s">
        <v>54</v>
      </c>
      <c r="C453" s="10"/>
    </row>
    <row r="454" spans="2:3" ht="15.75" x14ac:dyDescent="0.2">
      <c r="B454" s="79" t="s">
        <v>27</v>
      </c>
      <c r="C454" s="7">
        <v>29320</v>
      </c>
    </row>
    <row r="455" spans="2:3" ht="16.5" thickBot="1" x14ac:dyDescent="0.25">
      <c r="B455" s="81" t="s">
        <v>3</v>
      </c>
      <c r="C455" s="20">
        <v>104040</v>
      </c>
    </row>
    <row r="456" spans="2:3" ht="16.5" thickBot="1" x14ac:dyDescent="0.25">
      <c r="B456" s="58" t="s">
        <v>92</v>
      </c>
      <c r="C456" s="2">
        <f t="shared" ref="C456" si="91">SUM(C458:C459)</f>
        <v>17300</v>
      </c>
    </row>
    <row r="457" spans="2:3" ht="15.75" x14ac:dyDescent="0.2">
      <c r="B457" s="66" t="s">
        <v>54</v>
      </c>
      <c r="C457" s="10"/>
    </row>
    <row r="458" spans="2:3" ht="15.75" x14ac:dyDescent="0.2">
      <c r="B458" s="79" t="s">
        <v>27</v>
      </c>
      <c r="C458" s="126">
        <v>8420</v>
      </c>
    </row>
    <row r="459" spans="2:3" ht="16.5" thickBot="1" x14ac:dyDescent="0.25">
      <c r="B459" s="81" t="s">
        <v>3</v>
      </c>
      <c r="C459" s="35">
        <v>8880</v>
      </c>
    </row>
    <row r="460" spans="2:3" ht="16.5" thickBot="1" x14ac:dyDescent="0.3">
      <c r="B460" s="58" t="s">
        <v>93</v>
      </c>
      <c r="C460" s="25">
        <f>SUM(C462:C463)</f>
        <v>492486</v>
      </c>
    </row>
    <row r="461" spans="2:3" ht="15.75" x14ac:dyDescent="0.2">
      <c r="B461" s="36" t="s">
        <v>54</v>
      </c>
      <c r="C461" s="126"/>
    </row>
    <row r="462" spans="2:3" ht="15.75" x14ac:dyDescent="0.2">
      <c r="B462" s="79" t="s">
        <v>27</v>
      </c>
      <c r="C462" s="147">
        <v>473287</v>
      </c>
    </row>
    <row r="463" spans="2:3" ht="16.5" thickBot="1" x14ac:dyDescent="0.25">
      <c r="B463" s="81" t="s">
        <v>3</v>
      </c>
      <c r="C463" s="35">
        <v>19199</v>
      </c>
    </row>
    <row r="464" spans="2:3" ht="16.5" thickBot="1" x14ac:dyDescent="0.3">
      <c r="B464" s="71" t="s">
        <v>95</v>
      </c>
      <c r="C464" s="149">
        <f>C465+C469</f>
        <v>580056</v>
      </c>
    </row>
    <row r="465" spans="2:3" ht="15.75" x14ac:dyDescent="0.25">
      <c r="B465" s="36" t="s">
        <v>54</v>
      </c>
      <c r="C465" s="33">
        <f>SUM(C466:C468)</f>
        <v>573110</v>
      </c>
    </row>
    <row r="466" spans="2:3" ht="15.75" hidden="1" customHeight="1" x14ac:dyDescent="0.2">
      <c r="B466" s="57" t="s">
        <v>40</v>
      </c>
      <c r="C466" s="147"/>
    </row>
    <row r="467" spans="2:3" ht="15.75" x14ac:dyDescent="0.2">
      <c r="B467" s="57" t="s">
        <v>27</v>
      </c>
      <c r="C467" s="147">
        <v>537534</v>
      </c>
    </row>
    <row r="468" spans="2:3" ht="15.75" x14ac:dyDescent="0.2">
      <c r="B468" s="57" t="s">
        <v>3</v>
      </c>
      <c r="C468" s="147">
        <v>35576</v>
      </c>
    </row>
    <row r="469" spans="2:3" ht="31.5" x14ac:dyDescent="0.25">
      <c r="B469" s="16" t="s">
        <v>59</v>
      </c>
      <c r="C469" s="150">
        <f>C470</f>
        <v>6946</v>
      </c>
    </row>
    <row r="470" spans="2:3" ht="16.5" thickBot="1" x14ac:dyDescent="0.25">
      <c r="B470" s="81" t="s">
        <v>3</v>
      </c>
      <c r="C470" s="35">
        <v>6946</v>
      </c>
    </row>
    <row r="471" spans="2:3" ht="16.5" thickBot="1" x14ac:dyDescent="0.3">
      <c r="B471" s="71" t="s">
        <v>96</v>
      </c>
      <c r="C471" s="149">
        <f>C472+C475</f>
        <v>19906</v>
      </c>
    </row>
    <row r="472" spans="2:3" ht="15.75" x14ac:dyDescent="0.25">
      <c r="B472" s="66" t="s">
        <v>54</v>
      </c>
      <c r="C472" s="33">
        <f>SUM(C473:C474)</f>
        <v>18207</v>
      </c>
    </row>
    <row r="473" spans="2:3" ht="15.75" x14ac:dyDescent="0.2">
      <c r="B473" s="79" t="s">
        <v>27</v>
      </c>
      <c r="C473" s="147">
        <v>14194</v>
      </c>
    </row>
    <row r="474" spans="2:3" ht="15.75" x14ac:dyDescent="0.2">
      <c r="B474" s="83" t="s">
        <v>3</v>
      </c>
      <c r="C474" s="158">
        <v>4013</v>
      </c>
    </row>
    <row r="475" spans="2:3" ht="31.5" x14ac:dyDescent="0.25">
      <c r="B475" s="16" t="s">
        <v>59</v>
      </c>
      <c r="C475" s="150">
        <f>C476</f>
        <v>1699</v>
      </c>
    </row>
    <row r="476" spans="2:3" ht="16.5" thickBot="1" x14ac:dyDescent="0.25">
      <c r="B476" s="81" t="s">
        <v>3</v>
      </c>
      <c r="C476" s="35">
        <v>1699</v>
      </c>
    </row>
    <row r="477" spans="2:3" ht="16.5" hidden="1" thickBot="1" x14ac:dyDescent="0.3">
      <c r="B477" s="58" t="s">
        <v>98</v>
      </c>
      <c r="C477" s="25">
        <f>C478+C481</f>
        <v>0</v>
      </c>
    </row>
    <row r="478" spans="2:3" ht="15.75" hidden="1" x14ac:dyDescent="0.25">
      <c r="B478" s="36" t="s">
        <v>54</v>
      </c>
      <c r="C478" s="33">
        <f>SUM(C479:C480)</f>
        <v>0</v>
      </c>
    </row>
    <row r="479" spans="2:3" ht="15.75" hidden="1" x14ac:dyDescent="0.2">
      <c r="B479" s="57" t="s">
        <v>27</v>
      </c>
      <c r="C479" s="126"/>
    </row>
    <row r="480" spans="2:3" ht="15.75" hidden="1" x14ac:dyDescent="0.2">
      <c r="B480" s="57" t="s">
        <v>3</v>
      </c>
      <c r="C480" s="147"/>
    </row>
    <row r="481" spans="2:3" ht="31.5" hidden="1" x14ac:dyDescent="0.25">
      <c r="B481" s="16" t="s">
        <v>59</v>
      </c>
      <c r="C481" s="150">
        <f>C482</f>
        <v>0</v>
      </c>
    </row>
    <row r="482" spans="2:3" ht="16.5" hidden="1" thickBot="1" x14ac:dyDescent="0.25">
      <c r="B482" s="81" t="s">
        <v>3</v>
      </c>
      <c r="C482" s="35"/>
    </row>
    <row r="483" spans="2:3" ht="16.5" thickBot="1" x14ac:dyDescent="0.3">
      <c r="B483" s="71" t="s">
        <v>102</v>
      </c>
      <c r="C483" s="149">
        <f>C484+C488</f>
        <v>1269331</v>
      </c>
    </row>
    <row r="484" spans="2:3" ht="15.75" x14ac:dyDescent="0.25">
      <c r="B484" s="36" t="s">
        <v>54</v>
      </c>
      <c r="C484" s="33">
        <f>SUM(C485:C487)</f>
        <v>1075613</v>
      </c>
    </row>
    <row r="485" spans="2:3" ht="15.75" x14ac:dyDescent="0.2">
      <c r="B485" s="57" t="s">
        <v>40</v>
      </c>
      <c r="C485" s="147">
        <v>752583</v>
      </c>
    </row>
    <row r="486" spans="2:3" ht="15.75" x14ac:dyDescent="0.2">
      <c r="B486" s="57" t="s">
        <v>27</v>
      </c>
      <c r="C486" s="147">
        <v>232860</v>
      </c>
    </row>
    <row r="487" spans="2:3" ht="15.75" x14ac:dyDescent="0.2">
      <c r="B487" s="57" t="s">
        <v>3</v>
      </c>
      <c r="C487" s="147">
        <v>90170</v>
      </c>
    </row>
    <row r="488" spans="2:3" ht="31.5" x14ac:dyDescent="0.25">
      <c r="B488" s="16" t="s">
        <v>59</v>
      </c>
      <c r="C488" s="150">
        <f>C490+C489</f>
        <v>193718</v>
      </c>
    </row>
    <row r="489" spans="2:3" ht="15.75" x14ac:dyDescent="0.2">
      <c r="B489" s="57" t="s">
        <v>40</v>
      </c>
      <c r="C489" s="158">
        <v>9040</v>
      </c>
    </row>
    <row r="490" spans="2:3" ht="16.5" thickBot="1" x14ac:dyDescent="0.25">
      <c r="B490" s="81" t="s">
        <v>3</v>
      </c>
      <c r="C490" s="35">
        <v>184678</v>
      </c>
    </row>
    <row r="491" spans="2:3" ht="16.5" thickBot="1" x14ac:dyDescent="0.25">
      <c r="B491" s="65" t="s">
        <v>81</v>
      </c>
      <c r="C491" s="2">
        <f>1962708+1873084+791379+17277867</f>
        <v>21905038</v>
      </c>
    </row>
  </sheetData>
  <mergeCells count="1">
    <mergeCell ref="B2:C2"/>
  </mergeCells>
  <pageMargins left="0.70866141732283472" right="0.70866141732283472" top="0.74803149606299213" bottom="0.74803149606299213" header="0.31496062992125984" footer="0.31496062992125984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август2012</vt:lpstr>
    </vt:vector>
  </TitlesOfParts>
  <Company>Энергосбыт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Фирсов М.С.</dc:creator>
  <cp:lastModifiedBy>Карташова Евгения</cp:lastModifiedBy>
  <cp:lastPrinted>2012-09-24T12:16:12Z</cp:lastPrinted>
  <dcterms:created xsi:type="dcterms:W3CDTF">2007-01-10T10:16:36Z</dcterms:created>
  <dcterms:modified xsi:type="dcterms:W3CDTF">2012-09-24T12:51:26Z</dcterms:modified>
</cp:coreProperties>
</file>