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320" windowWidth="15480" windowHeight="9180"/>
  </bookViews>
  <sheets>
    <sheet name="Полезный отпуск" sheetId="9" r:id="rId1"/>
  </sheets>
  <calcPr calcId="125725"/>
</workbook>
</file>

<file path=xl/calcChain.xml><?xml version="1.0" encoding="utf-8"?>
<calcChain xmlns="http://schemas.openxmlformats.org/spreadsheetml/2006/main">
  <c r="C635" i="9"/>
  <c r="C613" l="1"/>
  <c r="C592"/>
  <c r="C385"/>
  <c r="C397"/>
  <c r="C390"/>
  <c r="C121"/>
  <c r="C229" l="1"/>
  <c r="C237"/>
  <c r="C111" l="1"/>
  <c r="C106"/>
  <c r="C10"/>
  <c r="C8"/>
  <c r="C540" l="1"/>
  <c r="C223"/>
  <c r="C371" l="1"/>
  <c r="C207"/>
  <c r="C583" l="1"/>
  <c r="C625"/>
  <c r="C456"/>
  <c r="C443"/>
  <c r="C410"/>
  <c r="C355"/>
  <c r="C291"/>
  <c r="C280"/>
  <c r="C246" l="1"/>
  <c r="C219"/>
  <c r="C197"/>
  <c r="C160"/>
  <c r="C137"/>
  <c r="C143"/>
  <c r="C104"/>
  <c r="C93"/>
  <c r="C35"/>
  <c r="C40"/>
  <c r="C23"/>
  <c r="C572" l="1"/>
  <c r="C498"/>
  <c r="C503"/>
  <c r="C501"/>
  <c r="C497" l="1"/>
  <c r="C633" l="1"/>
  <c r="C169"/>
  <c r="C130"/>
  <c r="C46"/>
  <c r="C51"/>
  <c r="C55"/>
  <c r="C45" l="1"/>
  <c r="C552"/>
  <c r="C109"/>
  <c r="C107"/>
  <c r="C631"/>
  <c r="C629"/>
  <c r="C303"/>
  <c r="C302" s="1"/>
  <c r="C308"/>
  <c r="C271"/>
  <c r="C29"/>
  <c r="C28" s="1"/>
  <c r="C628" l="1"/>
  <c r="C13"/>
  <c r="C621" l="1"/>
  <c r="C559"/>
  <c r="C114"/>
  <c r="C312" l="1"/>
  <c r="C84"/>
  <c r="C598" l="1"/>
  <c r="C227" l="1"/>
  <c r="C494" l="1"/>
  <c r="C317" l="1"/>
  <c r="C528" l="1"/>
  <c r="C525"/>
  <c r="C373"/>
  <c r="C367"/>
  <c r="C180"/>
  <c r="C176"/>
  <c r="C491"/>
  <c r="C211"/>
  <c r="C366" l="1"/>
  <c r="C175"/>
  <c r="C524"/>
  <c r="C490"/>
  <c r="C605" l="1"/>
  <c r="C602"/>
  <c r="C601" l="1"/>
  <c r="C537" l="1"/>
  <c r="C536" l="1"/>
  <c r="C295"/>
  <c r="C288"/>
  <c r="C234"/>
  <c r="C617" l="1"/>
  <c r="C616" s="1"/>
  <c r="C335"/>
  <c r="C548"/>
  <c r="C611"/>
  <c r="C607" s="1"/>
  <c r="C608"/>
  <c r="C376"/>
  <c r="C586"/>
  <c r="C394"/>
  <c r="C393" s="1"/>
  <c r="C348"/>
  <c r="C343"/>
  <c r="C547" l="1"/>
  <c r="C431"/>
  <c r="C416" l="1"/>
  <c r="C473"/>
  <c r="C299"/>
  <c r="C594"/>
  <c r="C447"/>
  <c r="C446" s="1"/>
  <c r="C590" l="1"/>
  <c r="C276" l="1"/>
  <c r="C270" s="1"/>
  <c r="C141" l="1"/>
  <c r="C136" s="1"/>
  <c r="C579"/>
  <c r="C574" s="1"/>
  <c r="C575"/>
  <c r="C427"/>
  <c r="C426" s="1"/>
  <c r="C567"/>
  <c r="C267"/>
  <c r="C565" l="1"/>
  <c r="C563"/>
  <c r="C562" l="1"/>
  <c r="C386"/>
  <c r="C555"/>
  <c r="C554" s="1"/>
  <c r="C543"/>
  <c r="C534"/>
  <c r="C531"/>
  <c r="C519"/>
  <c r="C517"/>
  <c r="C513"/>
  <c r="C510"/>
  <c r="C507"/>
  <c r="C486"/>
  <c r="C484"/>
  <c r="C481"/>
  <c r="C476"/>
  <c r="C470"/>
  <c r="C469" s="1"/>
  <c r="C467"/>
  <c r="C464"/>
  <c r="C459"/>
  <c r="C458" s="1"/>
  <c r="C454"/>
  <c r="C452"/>
  <c r="C440"/>
  <c r="C437"/>
  <c r="C422"/>
  <c r="C421" s="1"/>
  <c r="C412"/>
  <c r="C407"/>
  <c r="C403"/>
  <c r="C400"/>
  <c r="C381"/>
  <c r="C364"/>
  <c r="C359"/>
  <c r="C352"/>
  <c r="C347" s="1"/>
  <c r="C338"/>
  <c r="C332"/>
  <c r="C329"/>
  <c r="C327"/>
  <c r="C322"/>
  <c r="C284"/>
  <c r="C283" s="1"/>
  <c r="C264"/>
  <c r="C260"/>
  <c r="C257"/>
  <c r="C250"/>
  <c r="C249" s="1"/>
  <c r="C243"/>
  <c r="C240"/>
  <c r="C230"/>
  <c r="C221"/>
  <c r="C216"/>
  <c r="C210" s="1"/>
  <c r="C205"/>
  <c r="C200" s="1"/>
  <c r="C201"/>
  <c r="C194"/>
  <c r="C191"/>
  <c r="C187"/>
  <c r="C183"/>
  <c r="C171"/>
  <c r="C166"/>
  <c r="C163"/>
  <c r="C156"/>
  <c r="C152"/>
  <c r="C149"/>
  <c r="C146"/>
  <c r="C133"/>
  <c r="C125"/>
  <c r="C118"/>
  <c r="C113" s="1"/>
  <c r="C101"/>
  <c r="C98"/>
  <c r="C89"/>
  <c r="C79"/>
  <c r="C75"/>
  <c r="C71" s="1"/>
  <c r="C72"/>
  <c r="C69"/>
  <c r="C65"/>
  <c r="C60"/>
  <c r="C18"/>
  <c r="C7"/>
  <c r="C78" l="1"/>
  <c r="C6"/>
  <c r="C451"/>
  <c r="C436"/>
  <c r="C402"/>
  <c r="C239"/>
  <c r="C190"/>
  <c r="C151"/>
  <c r="C97"/>
  <c r="C162"/>
  <c r="C124"/>
  <c r="C294"/>
  <c r="C145"/>
  <c r="C506"/>
  <c r="C331"/>
  <c r="C326"/>
  <c r="C263"/>
  <c r="C256"/>
  <c r="C530"/>
  <c r="C512"/>
  <c r="C480"/>
  <c r="C463"/>
  <c r="C375"/>
  <c r="C358"/>
  <c r="C59"/>
  <c r="C5" l="1"/>
</calcChain>
</file>

<file path=xl/sharedStrings.xml><?xml version="1.0" encoding="utf-8"?>
<sst xmlns="http://schemas.openxmlformats.org/spreadsheetml/2006/main" count="633" uniqueCount="121">
  <si>
    <t>Итого</t>
  </si>
  <si>
    <t>ООО "Отдых"</t>
  </si>
  <si>
    <t>ВН</t>
  </si>
  <si>
    <t>НН</t>
  </si>
  <si>
    <t>ЗАО "ССК"</t>
  </si>
  <si>
    <t>ОАО "НкНПЗ"</t>
  </si>
  <si>
    <t xml:space="preserve">СН 1 </t>
  </si>
  <si>
    <t>СН 2</t>
  </si>
  <si>
    <t>СН 1</t>
  </si>
  <si>
    <t xml:space="preserve">СН 2 </t>
  </si>
  <si>
    <t xml:space="preserve">НН </t>
  </si>
  <si>
    <t>ООО "ЗПП"</t>
  </si>
  <si>
    <t xml:space="preserve">ЗАО "Самарский ОЭЗ" </t>
  </si>
  <si>
    <t>ЗАО "Нефтехимия"</t>
  </si>
  <si>
    <t>ООО "Электрощит" - Энерготехстрой"</t>
  </si>
  <si>
    <t>ООО "Сетевик"</t>
  </si>
  <si>
    <t>ФКП "Самарский завод "Коммунар"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</si>
  <si>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</si>
  <si>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</si>
  <si>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</si>
  <si>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</si>
  <si>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</si>
  <si>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ОАО "Промсинтез"</t>
  </si>
  <si>
    <t xml:space="preserve">ОАО "Тяжмаш"  </t>
  </si>
  <si>
    <t>ОАО "СПЗ"</t>
  </si>
  <si>
    <t xml:space="preserve">ООО "ВЭТ"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</si>
  <si>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</si>
  <si>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</si>
  <si>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</si>
  <si>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</si>
  <si>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ОАО "Волгабурмаш"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</si>
  <si>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</si>
  <si>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</si>
  <si>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</si>
  <si>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</si>
  <si>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</si>
  <si>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</si>
  <si>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</si>
  <si>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</si>
  <si>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</si>
  <si>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</si>
  <si>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</si>
  <si>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</si>
  <si>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</si>
  <si>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</si>
  <si>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ОАО "МРСК Волги"</t>
  </si>
  <si>
    <t>Прочие потребители</t>
  </si>
  <si>
    <t>ФКП "ПГБИП"</t>
  </si>
  <si>
    <t>ОАО "СЗ ЭМИ"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</si>
  <si>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</si>
  <si>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</si>
  <si>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</si>
  <si>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</si>
  <si>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ЗАО "СККМ"</t>
  </si>
  <si>
    <t>ОАО "СЗ "Экран"</t>
  </si>
  <si>
    <t>ЗАО "Самарский завод "Нефтемаш"</t>
  </si>
  <si>
    <t>ЗАО "СКК"</t>
  </si>
  <si>
    <t>Прочие потребители, СН2</t>
  </si>
  <si>
    <t>ОАО "АвтоВАЗ"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</si>
  <si>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</si>
  <si>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</si>
  <si>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</si>
  <si>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</si>
  <si>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</si>
  <si>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</si>
  <si>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ООО "УЭС"</t>
  </si>
  <si>
    <t>ОАО  "РЭУ " Филиал "Самарский"</t>
  </si>
  <si>
    <t>Объем, кВт*ч</t>
  </si>
  <si>
    <t>Прочие сетевые организации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</si>
  <si>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</si>
  <si>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</si>
  <si>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</si>
  <si>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>Прочие потребители, ВН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</si>
  <si>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</si>
  <si>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</si>
  <si>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</si>
  <si>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</si>
  <si>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</si>
  <si>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</si>
  <si>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</si>
  <si>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"Горный ХОЛОД"</t>
  </si>
  <si>
    <t>ООО "Солли-Энерго"</t>
  </si>
  <si>
    <t>ООО "Энергетик"</t>
  </si>
  <si>
    <t>ОАО "Завод ЖБИ-3"</t>
  </si>
  <si>
    <t>ООО "РЭС"</t>
  </si>
  <si>
    <t>ООО "Энерго-Центр"</t>
  </si>
  <si>
    <t>ЗАО "Электросеть-Волга"</t>
  </si>
  <si>
    <t xml:space="preserve">ООО "ТЭС"                          </t>
  </si>
  <si>
    <t>ООО "Сетевая компания"</t>
  </si>
  <si>
    <t xml:space="preserve">ООО "Поволжская сетевая компания" </t>
  </si>
  <si>
    <t>ООО "Автоград-водоканал"</t>
  </si>
  <si>
    <t>ООО "Компания Стрейд"</t>
  </si>
  <si>
    <t xml:space="preserve">ООО "БИАКСПЛЕН" </t>
  </si>
  <si>
    <t>ООО "Энергосервис"</t>
  </si>
  <si>
    <t>ООО "Авиаспецмонтаж"</t>
  </si>
  <si>
    <t>ОАО "Электросеть"</t>
  </si>
  <si>
    <t>ВН (двухставочный тариф)</t>
  </si>
  <si>
    <t>Прочие потребители (двухставочный тариф)</t>
  </si>
  <si>
    <t xml:space="preserve">ООО "Спецавтоматика" </t>
  </si>
  <si>
    <t>Потребители ПМ</t>
  </si>
  <si>
    <t>СН 2 (двухставочный тариф)</t>
  </si>
  <si>
    <t>СН2 (двухставочный тариф)</t>
  </si>
  <si>
    <t>ООО "Ставропольская электросеть"</t>
  </si>
  <si>
    <t xml:space="preserve">ООО "Долина-Центр-С"                       </t>
  </si>
  <si>
    <t>Население (город-газ)</t>
  </si>
  <si>
    <t>Население (село-эл. плиты)</t>
  </si>
  <si>
    <t>Куйбышевская дирекция ОАО "РЖД"</t>
  </si>
  <si>
    <t>Южно-Уральская дирекция ОАО "РЖД"</t>
  </si>
  <si>
    <t>ЗАО "Тольяттисинтез"</t>
  </si>
  <si>
    <t>Население (город-газ) СН2</t>
  </si>
  <si>
    <t>Население (город-газ) ВН</t>
  </si>
  <si>
    <t>ОАО "ФСК ЕЭС"</t>
  </si>
  <si>
    <t>Население (село-эл. плиты) НН</t>
  </si>
  <si>
    <t>ЗАО "СГЭС"</t>
  </si>
  <si>
    <t>ПК "Автокомпонент Сызрань"</t>
  </si>
  <si>
    <t>Прочие потребители, НН</t>
  </si>
  <si>
    <t>АО "РКЦ "Прогресс"</t>
  </si>
  <si>
    <t>АО "Сызранская ГЭС"</t>
  </si>
  <si>
    <t>Объемы фактического полезного отпуска электроэнергии потребителям ОАО "Самараэнерго" по тарифным группам  в разрезе территориальных сетевых организациий по уровням напряжения за январь 2015 г.</t>
  </si>
  <si>
    <t>ОАО "Самаранефтегаз"</t>
  </si>
  <si>
    <t>ООО "Сатурн-Энерго"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</si>
</sst>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9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7" xfId="0" applyNumberFormat="1" applyFont="1" applyBorder="1"/>
    <xf numFmtId="3" fontId="1" fillId="0" borderId="1" xfId="0" applyNumberFormat="1" applyFont="1" applyBorder="1"/>
    <xf numFmtId="3" fontId="3" fillId="0" borderId="16" xfId="0" applyNumberFormat="1" applyFont="1" applyBorder="1"/>
    <xf numFmtId="3" fontId="1" fillId="0" borderId="7" xfId="0" applyNumberFormat="1" applyFont="1" applyFill="1" applyBorder="1"/>
    <xf numFmtId="0" fontId="1" fillId="0" borderId="7" xfId="0" applyFont="1" applyFill="1" applyBorder="1"/>
    <xf numFmtId="3" fontId="3" fillId="0" borderId="4" xfId="0" applyNumberFormat="1" applyFont="1" applyFill="1" applyBorder="1"/>
    <xf numFmtId="0" fontId="1" fillId="0" borderId="7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 shrinkToFit="1"/>
    </xf>
    <xf numFmtId="3" fontId="4" fillId="0" borderId="16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5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5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3" fontId="2" fillId="2" borderId="3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5" xfId="0" applyNumberFormat="1" applyFont="1" applyBorder="1" applyAlignment="1">
      <alignment horizontal="right" vertical="center" wrapText="1" shrinkToFit="1"/>
    </xf>
    <xf numFmtId="3" fontId="1" fillId="0" borderId="15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/>
    <xf numFmtId="0" fontId="1" fillId="0" borderId="7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5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0" fontId="0" fillId="0" borderId="0" xfId="0" applyFill="1"/>
    <xf numFmtId="3" fontId="1" fillId="0" borderId="8" xfId="0" applyNumberFormat="1" applyFont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3" fontId="1" fillId="2" borderId="19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1" fillId="2" borderId="8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/>
    <xf numFmtId="3" fontId="1" fillId="0" borderId="16" xfId="0" applyNumberFormat="1" applyFont="1" applyFill="1" applyBorder="1"/>
    <xf numFmtId="3" fontId="1" fillId="0" borderId="16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 shrinkToFit="1"/>
    </xf>
    <xf numFmtId="3" fontId="7" fillId="0" borderId="16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 shrinkToFit="1"/>
    </xf>
    <xf numFmtId="0" fontId="2" fillId="0" borderId="22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/>
    <xf numFmtId="0" fontId="1" fillId="0" borderId="0" xfId="0" applyFont="1" applyAlignment="1">
      <alignment horizontal="center" wrapText="1"/>
    </xf>
    <xf numFmtId="3" fontId="10" fillId="0" borderId="23" xfId="0" applyNumberFormat="1" applyFont="1" applyFill="1" applyBorder="1" applyAlignment="1">
      <alignment horizontal="right" vertical="center" wrapText="1" shrinkToFit="1"/>
    </xf>
    <xf numFmtId="3" fontId="9" fillId="0" borderId="23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5"/>
  <sheetViews>
    <sheetView tabSelected="1" workbookViewId="0">
      <selection activeCell="B346" sqref="B346"/>
    </sheetView>
  </sheetViews>
  <sheetFormatPr defaultRowHeight="15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>
      <c r="B2" s="158" t="s">
        <v>118</v>
      </c>
      <c r="C2" s="158"/>
    </row>
    <row r="3" spans="2:11" ht="15.75" thickBot="1"/>
    <row r="4" spans="2:11" ht="25.5" customHeight="1" thickBot="1">
      <c r="B4" s="36" t="s">
        <v>49</v>
      </c>
      <c r="C4" s="89" t="s">
        <v>67</v>
      </c>
      <c r="G4" s="116"/>
      <c r="I4" s="116"/>
      <c r="K4" s="116"/>
    </row>
    <row r="5" spans="2:11" ht="16.5" thickBot="1">
      <c r="B5" s="88" t="s">
        <v>0</v>
      </c>
      <c r="C5" s="84">
        <f>C6+C28+C45+C59+C69+C71+C78+C97+C106+C113+C124+C136+C145+C151+C162+C171+C183+C187+C190+C200+C207+C210+C221+C223+C229+C239+C249+C256+C263+C270+C283+C294+C302+C308+C312+C317+C322+C326+C331+C338+C343+C347+C358+C375+C385+C393+C400+C402+C412+C416+C421+C426+C431+C436+C446+C451+C458+C463+C469+C476+C480+C486+C497+C506+C512+C519+C530+C536+C543+C547+C554+C635+C562+C567+C574+C586+C590+C594+C598+C601+C607+C616+C490+C175+C366+C524+C227+C628+C633</f>
        <v>1067290348</v>
      </c>
      <c r="G5" s="114"/>
      <c r="I5" s="114"/>
      <c r="K5" s="114"/>
    </row>
    <row r="6" spans="2:11" ht="16.5" thickBot="1">
      <c r="B6" s="52" t="s">
        <v>45</v>
      </c>
      <c r="C6" s="84">
        <f>C7+C18+C13+C23</f>
        <v>626768192</v>
      </c>
    </row>
    <row r="7" spans="2:11" ht="15.75">
      <c r="B7" s="14" t="s">
        <v>46</v>
      </c>
      <c r="C7" s="38">
        <f>SUM(C8:C12)</f>
        <v>581127006</v>
      </c>
      <c r="F7" s="114"/>
      <c r="G7" s="114"/>
    </row>
    <row r="8" spans="2:11" ht="15.75">
      <c r="B8" s="60" t="s">
        <v>2</v>
      </c>
      <c r="C8" s="9">
        <f>386946961+101979388</f>
        <v>488926349</v>
      </c>
      <c r="E8" s="114"/>
    </row>
    <row r="9" spans="2:11" ht="15.75" hidden="1">
      <c r="B9" s="67" t="s">
        <v>96</v>
      </c>
      <c r="C9" s="9"/>
      <c r="E9" s="114"/>
    </row>
    <row r="10" spans="2:11" ht="15.75">
      <c r="B10" s="67" t="s">
        <v>8</v>
      </c>
      <c r="C10" s="7">
        <f>40124538+994083</f>
        <v>41118621</v>
      </c>
      <c r="E10" s="114"/>
      <c r="G10" s="114"/>
    </row>
    <row r="11" spans="2:11" ht="15.75">
      <c r="B11" s="67" t="s">
        <v>7</v>
      </c>
      <c r="C11" s="7">
        <v>38925195</v>
      </c>
      <c r="E11" s="114"/>
    </row>
    <row r="12" spans="2:11" ht="15.75">
      <c r="B12" s="67" t="s">
        <v>3</v>
      </c>
      <c r="C12" s="17">
        <v>12156841</v>
      </c>
      <c r="E12" s="114"/>
    </row>
    <row r="13" spans="2:11" ht="15.75" hidden="1">
      <c r="B13" s="15" t="s">
        <v>99</v>
      </c>
      <c r="C13" s="24">
        <f>SUM(C14:C17)</f>
        <v>0</v>
      </c>
      <c r="E13" s="114"/>
    </row>
    <row r="14" spans="2:11" ht="15.75" hidden="1">
      <c r="B14" s="67" t="s">
        <v>2</v>
      </c>
      <c r="C14" s="7"/>
      <c r="E14" s="114"/>
    </row>
    <row r="15" spans="2:11" ht="15.75" hidden="1">
      <c r="B15" s="67" t="s">
        <v>8</v>
      </c>
      <c r="C15" s="7"/>
      <c r="E15" s="114"/>
    </row>
    <row r="16" spans="2:11" ht="15.75" hidden="1">
      <c r="B16" s="67" t="s">
        <v>7</v>
      </c>
      <c r="C16" s="7"/>
      <c r="E16" s="114"/>
    </row>
    <row r="17" spans="2:5" ht="15.75" hidden="1">
      <c r="B17" s="67" t="s">
        <v>3</v>
      </c>
      <c r="C17" s="7"/>
      <c r="E17" s="114"/>
    </row>
    <row r="18" spans="2:5" ht="15.75">
      <c r="B18" s="15" t="s">
        <v>104</v>
      </c>
      <c r="C18" s="24">
        <f>SUM(C19:C22)</f>
        <v>4589223</v>
      </c>
    </row>
    <row r="19" spans="2:5" ht="15.75">
      <c r="B19" s="67" t="s">
        <v>2</v>
      </c>
      <c r="C19" s="143">
        <v>117204</v>
      </c>
    </row>
    <row r="20" spans="2:5" ht="15.75">
      <c r="B20" s="67" t="s">
        <v>8</v>
      </c>
      <c r="C20" s="130">
        <v>69600</v>
      </c>
    </row>
    <row r="21" spans="2:5" ht="15.75">
      <c r="B21" s="67" t="s">
        <v>7</v>
      </c>
      <c r="C21" s="130">
        <v>619057</v>
      </c>
    </row>
    <row r="22" spans="2:5" ht="15.75">
      <c r="B22" s="69" t="s">
        <v>3</v>
      </c>
      <c r="C22" s="149">
        <v>3783362</v>
      </c>
    </row>
    <row r="23" spans="2:5" ht="15.75">
      <c r="B23" s="15" t="s">
        <v>105</v>
      </c>
      <c r="C23" s="150">
        <f>SUM(C24:C27)</f>
        <v>41051963</v>
      </c>
    </row>
    <row r="24" spans="2:5" ht="15.75">
      <c r="B24" s="67" t="s">
        <v>2</v>
      </c>
      <c r="C24" s="130">
        <v>820772</v>
      </c>
    </row>
    <row r="25" spans="2:5" ht="15.75">
      <c r="B25" s="67" t="s">
        <v>8</v>
      </c>
      <c r="C25" s="130">
        <v>252747</v>
      </c>
    </row>
    <row r="26" spans="2:5" ht="15.75">
      <c r="B26" s="67" t="s">
        <v>7</v>
      </c>
      <c r="C26" s="130">
        <v>4659835</v>
      </c>
    </row>
    <row r="27" spans="2:5" ht="16.5" thickBot="1">
      <c r="B27" s="69" t="s">
        <v>3</v>
      </c>
      <c r="C27" s="134">
        <v>35318609</v>
      </c>
    </row>
    <row r="28" spans="2:5" ht="16.5" thickBot="1">
      <c r="B28" s="52" t="s">
        <v>4</v>
      </c>
      <c r="C28" s="84">
        <f>C29+C35+C40</f>
        <v>140056707</v>
      </c>
    </row>
    <row r="29" spans="2:5" ht="15.75">
      <c r="B29" s="14" t="s">
        <v>46</v>
      </c>
      <c r="C29" s="38">
        <f>SUM(C30:C34)</f>
        <v>85262601</v>
      </c>
    </row>
    <row r="30" spans="2:5" ht="15.75">
      <c r="B30" s="60" t="s">
        <v>2</v>
      </c>
      <c r="C30" s="39">
        <v>20322731</v>
      </c>
    </row>
    <row r="31" spans="2:5" ht="15.75">
      <c r="B31" s="67" t="s">
        <v>8</v>
      </c>
      <c r="C31" s="40">
        <v>6640695</v>
      </c>
    </row>
    <row r="32" spans="2:5" ht="15.75">
      <c r="B32" s="67" t="s">
        <v>7</v>
      </c>
      <c r="C32" s="40">
        <v>36939989</v>
      </c>
    </row>
    <row r="33" spans="2:3" ht="15.75">
      <c r="B33" s="67" t="s">
        <v>100</v>
      </c>
      <c r="C33" s="40">
        <v>471617</v>
      </c>
    </row>
    <row r="34" spans="2:3" ht="15.75">
      <c r="B34" s="67" t="s">
        <v>3</v>
      </c>
      <c r="C34" s="40">
        <v>20887569</v>
      </c>
    </row>
    <row r="35" spans="2:3" ht="15.75">
      <c r="B35" s="15" t="s">
        <v>104</v>
      </c>
      <c r="C35" s="41">
        <f>SUM(C36:C39)</f>
        <v>28448818</v>
      </c>
    </row>
    <row r="36" spans="2:3" ht="15.75">
      <c r="B36" s="60" t="s">
        <v>2</v>
      </c>
      <c r="C36" s="39">
        <v>25521</v>
      </c>
    </row>
    <row r="37" spans="2:3" ht="15.75">
      <c r="B37" s="67" t="s">
        <v>8</v>
      </c>
      <c r="C37" s="40">
        <v>33170</v>
      </c>
    </row>
    <row r="38" spans="2:3" ht="15.75">
      <c r="B38" s="67" t="s">
        <v>7</v>
      </c>
      <c r="C38" s="40">
        <v>956271</v>
      </c>
    </row>
    <row r="39" spans="2:3" ht="15.75">
      <c r="B39" s="69" t="s">
        <v>3</v>
      </c>
      <c r="C39" s="151">
        <v>27433856</v>
      </c>
    </row>
    <row r="40" spans="2:3" ht="15.75">
      <c r="B40" s="15" t="s">
        <v>105</v>
      </c>
      <c r="C40" s="41">
        <f>SUM(C41:C44)</f>
        <v>26345288</v>
      </c>
    </row>
    <row r="41" spans="2:3" ht="15.75">
      <c r="B41" s="60" t="s">
        <v>2</v>
      </c>
      <c r="C41" s="40">
        <v>89180</v>
      </c>
    </row>
    <row r="42" spans="2:3" ht="15.75" hidden="1">
      <c r="B42" s="67" t="s">
        <v>8</v>
      </c>
      <c r="C42" s="40">
        <v>0</v>
      </c>
    </row>
    <row r="43" spans="2:3" ht="15.75">
      <c r="B43" s="67" t="s">
        <v>7</v>
      </c>
      <c r="C43" s="40">
        <v>1085498</v>
      </c>
    </row>
    <row r="44" spans="2:3" ht="16.5" thickBot="1">
      <c r="B44" s="69" t="s">
        <v>3</v>
      </c>
      <c r="C44" s="42">
        <v>25170610</v>
      </c>
    </row>
    <row r="45" spans="2:3" ht="32.25" thickBot="1">
      <c r="B45" s="104" t="s">
        <v>106</v>
      </c>
      <c r="C45" s="87">
        <f>C46+C55+C51</f>
        <v>12349633</v>
      </c>
    </row>
    <row r="46" spans="2:3" ht="15.75">
      <c r="B46" s="91" t="s">
        <v>46</v>
      </c>
      <c r="C46" s="43">
        <f>SUM(C47:C50)</f>
        <v>10568166</v>
      </c>
    </row>
    <row r="47" spans="2:3" ht="15.75">
      <c r="B47" s="99" t="s">
        <v>2</v>
      </c>
      <c r="C47" s="48">
        <v>6135327</v>
      </c>
    </row>
    <row r="48" spans="2:3" ht="15.75">
      <c r="B48" s="99" t="s">
        <v>8</v>
      </c>
      <c r="C48" s="48">
        <v>872642</v>
      </c>
    </row>
    <row r="49" spans="2:3" ht="15.75">
      <c r="B49" s="99" t="s">
        <v>7</v>
      </c>
      <c r="C49" s="48">
        <v>2938086</v>
      </c>
    </row>
    <row r="50" spans="2:3" ht="15.75">
      <c r="B50" s="99" t="s">
        <v>3</v>
      </c>
      <c r="C50" s="48">
        <v>622111</v>
      </c>
    </row>
    <row r="51" spans="2:3" ht="15.75">
      <c r="B51" s="15" t="s">
        <v>104</v>
      </c>
      <c r="C51" s="96">
        <f>SUM(C52:C54)</f>
        <v>1009683</v>
      </c>
    </row>
    <row r="52" spans="2:3" ht="15.75">
      <c r="B52" s="99" t="s">
        <v>2</v>
      </c>
      <c r="C52" s="48">
        <v>24395</v>
      </c>
    </row>
    <row r="53" spans="2:3" ht="15.75">
      <c r="B53" s="99" t="s">
        <v>7</v>
      </c>
      <c r="C53" s="48">
        <v>125872</v>
      </c>
    </row>
    <row r="54" spans="2:3" ht="15.75">
      <c r="B54" s="146" t="s">
        <v>3</v>
      </c>
      <c r="C54" s="48">
        <v>859416</v>
      </c>
    </row>
    <row r="55" spans="2:3" ht="15.75">
      <c r="B55" s="15" t="s">
        <v>105</v>
      </c>
      <c r="C55" s="96">
        <f>SUM(C56:C58)</f>
        <v>771784</v>
      </c>
    </row>
    <row r="56" spans="2:3" ht="15.75">
      <c r="B56" s="99" t="s">
        <v>2</v>
      </c>
      <c r="C56" s="48">
        <v>101224</v>
      </c>
    </row>
    <row r="57" spans="2:3" ht="15.75">
      <c r="B57" s="99" t="s">
        <v>7</v>
      </c>
      <c r="C57" s="48">
        <v>209415</v>
      </c>
    </row>
    <row r="58" spans="2:3" ht="16.5" thickBot="1">
      <c r="B58" s="100" t="s">
        <v>3</v>
      </c>
      <c r="C58" s="50">
        <v>461145</v>
      </c>
    </row>
    <row r="59" spans="2:3" ht="16.5" hidden="1" thickBot="1">
      <c r="B59" s="63" t="s">
        <v>5</v>
      </c>
      <c r="C59" s="35">
        <f>SUM(C60,C65)</f>
        <v>0</v>
      </c>
    </row>
    <row r="60" spans="2:3" ht="15.75" hidden="1">
      <c r="B60" s="59" t="s">
        <v>46</v>
      </c>
      <c r="C60" s="43">
        <f>SUM(C61:C64)</f>
        <v>0</v>
      </c>
    </row>
    <row r="61" spans="2:3" ht="15.75" hidden="1">
      <c r="B61" s="67" t="s">
        <v>2</v>
      </c>
      <c r="C61" s="11"/>
    </row>
    <row r="62" spans="2:3" ht="15.75" hidden="1">
      <c r="B62" s="67" t="s">
        <v>8</v>
      </c>
      <c r="C62" s="11"/>
    </row>
    <row r="63" spans="2:3" ht="15.75" hidden="1">
      <c r="B63" s="67" t="s">
        <v>7</v>
      </c>
      <c r="C63" s="11"/>
    </row>
    <row r="64" spans="2:3" ht="15.75" hidden="1">
      <c r="B64" s="67" t="s">
        <v>3</v>
      </c>
      <c r="C64" s="11"/>
    </row>
    <row r="65" spans="2:3" ht="31.5" hidden="1">
      <c r="B65" s="15" t="s">
        <v>51</v>
      </c>
      <c r="C65" s="94">
        <f>SUM(C66:C68)</f>
        <v>0</v>
      </c>
    </row>
    <row r="66" spans="2:3" ht="15.75" hidden="1">
      <c r="B66" s="60" t="s">
        <v>32</v>
      </c>
      <c r="C66" s="20"/>
    </row>
    <row r="67" spans="2:3" ht="15.75" hidden="1">
      <c r="B67" s="60" t="s">
        <v>21</v>
      </c>
      <c r="C67" s="20"/>
    </row>
    <row r="68" spans="2:3" ht="17.25" hidden="1" customHeight="1" thickBot="1">
      <c r="B68" s="60" t="s">
        <v>3</v>
      </c>
      <c r="C68" s="44"/>
    </row>
    <row r="69" spans="2:3" ht="16.5" thickBot="1">
      <c r="B69" s="53" t="s">
        <v>1</v>
      </c>
      <c r="C69" s="4">
        <f>C70</f>
        <v>452738</v>
      </c>
    </row>
    <row r="70" spans="2:3" ht="16.5" thickBot="1">
      <c r="B70" s="112" t="s">
        <v>71</v>
      </c>
      <c r="C70" s="115">
        <v>452738</v>
      </c>
    </row>
    <row r="71" spans="2:3" ht="16.5" thickBot="1">
      <c r="B71" s="58" t="s">
        <v>50</v>
      </c>
      <c r="C71" s="2">
        <f>SUM(C73:C75)</f>
        <v>405827</v>
      </c>
    </row>
    <row r="72" spans="2:3" ht="15.75">
      <c r="B72" s="59" t="s">
        <v>46</v>
      </c>
      <c r="C72" s="10">
        <f>SUM(C73:C74)</f>
        <v>398198</v>
      </c>
    </row>
    <row r="73" spans="2:3" ht="15.75">
      <c r="B73" s="60" t="s">
        <v>2</v>
      </c>
      <c r="C73" s="9">
        <v>99240</v>
      </c>
    </row>
    <row r="74" spans="2:3" ht="15.75">
      <c r="B74" s="67" t="s">
        <v>21</v>
      </c>
      <c r="C74" s="7">
        <v>298958</v>
      </c>
    </row>
    <row r="75" spans="2:3" ht="15.75">
      <c r="B75" s="15" t="s">
        <v>104</v>
      </c>
      <c r="C75" s="24">
        <f>SUM(C76:C77)</f>
        <v>7629</v>
      </c>
    </row>
    <row r="76" spans="2:3" ht="16.5" thickBot="1">
      <c r="B76" s="60" t="s">
        <v>21</v>
      </c>
      <c r="C76" s="7">
        <v>7629</v>
      </c>
    </row>
    <row r="77" spans="2:3" ht="16.5" hidden="1" thickBot="1">
      <c r="B77" s="60" t="s">
        <v>3</v>
      </c>
      <c r="C77" s="12"/>
    </row>
    <row r="78" spans="2:3" ht="16.5" thickBot="1">
      <c r="B78" s="52" t="s">
        <v>119</v>
      </c>
      <c r="C78" s="86">
        <f>C79+C89+C84+C93</f>
        <v>2470767</v>
      </c>
    </row>
    <row r="79" spans="2:3" ht="15.75">
      <c r="B79" s="59" t="s">
        <v>46</v>
      </c>
      <c r="C79" s="65">
        <f>SUM(C80:C83)</f>
        <v>2206253</v>
      </c>
    </row>
    <row r="80" spans="2:3" ht="15.75">
      <c r="B80" s="67" t="s">
        <v>2</v>
      </c>
      <c r="C80" s="45">
        <v>196166</v>
      </c>
    </row>
    <row r="81" spans="2:3" ht="15.75">
      <c r="B81" s="69" t="s">
        <v>32</v>
      </c>
      <c r="C81" s="46">
        <v>703321</v>
      </c>
    </row>
    <row r="82" spans="2:3" ht="15.75">
      <c r="B82" s="69" t="s">
        <v>21</v>
      </c>
      <c r="C82" s="46">
        <v>1280480</v>
      </c>
    </row>
    <row r="83" spans="2:3" ht="15.75">
      <c r="B83" s="69" t="s">
        <v>3</v>
      </c>
      <c r="C83" s="45">
        <v>26286</v>
      </c>
    </row>
    <row r="84" spans="2:3" ht="31.5" hidden="1">
      <c r="B84" s="15" t="s">
        <v>97</v>
      </c>
      <c r="C84" s="142">
        <f>SUM(C85:C88)</f>
        <v>0</v>
      </c>
    </row>
    <row r="85" spans="2:3" ht="15.75" hidden="1">
      <c r="B85" s="67" t="s">
        <v>2</v>
      </c>
      <c r="C85" s="45"/>
    </row>
    <row r="86" spans="2:3" ht="15.75" hidden="1">
      <c r="B86" s="69" t="s">
        <v>32</v>
      </c>
      <c r="C86" s="45"/>
    </row>
    <row r="87" spans="2:3" ht="15.75" hidden="1">
      <c r="B87" s="69" t="s">
        <v>21</v>
      </c>
      <c r="C87" s="45"/>
    </row>
    <row r="88" spans="2:3" ht="15.75" hidden="1">
      <c r="B88" s="69" t="s">
        <v>3</v>
      </c>
      <c r="C88" s="45"/>
    </row>
    <row r="89" spans="2:3" ht="15.75">
      <c r="B89" s="15" t="s">
        <v>104</v>
      </c>
      <c r="C89" s="95">
        <f>SUM(C90:C92)</f>
        <v>9806</v>
      </c>
    </row>
    <row r="90" spans="2:3" ht="15.75" hidden="1">
      <c r="B90" s="67" t="s">
        <v>32</v>
      </c>
      <c r="C90" s="45"/>
    </row>
    <row r="91" spans="2:3" ht="15.75">
      <c r="B91" s="67" t="s">
        <v>21</v>
      </c>
      <c r="C91" s="45">
        <v>3405</v>
      </c>
    </row>
    <row r="92" spans="2:3" ht="15.75">
      <c r="B92" s="67" t="s">
        <v>3</v>
      </c>
      <c r="C92" s="45">
        <v>6401</v>
      </c>
    </row>
    <row r="93" spans="2:3" ht="15.75">
      <c r="B93" s="15" t="s">
        <v>105</v>
      </c>
      <c r="C93" s="142">
        <f>SUM(C94:C96)</f>
        <v>254708</v>
      </c>
    </row>
    <row r="94" spans="2:3" ht="15.75">
      <c r="B94" s="69" t="s">
        <v>32</v>
      </c>
      <c r="C94" s="45">
        <v>202901</v>
      </c>
    </row>
    <row r="95" spans="2:3" ht="15.75">
      <c r="B95" s="69" t="s">
        <v>21</v>
      </c>
      <c r="C95" s="45">
        <v>2918</v>
      </c>
    </row>
    <row r="96" spans="2:3" ht="16.5" thickBot="1">
      <c r="B96" s="69" t="s">
        <v>3</v>
      </c>
      <c r="C96" s="152">
        <v>48889</v>
      </c>
    </row>
    <row r="97" spans="2:3" ht="16.5" thickBot="1">
      <c r="B97" s="52" t="s">
        <v>56</v>
      </c>
      <c r="C97" s="2">
        <f>C98+C101+C104</f>
        <v>436068</v>
      </c>
    </row>
    <row r="98" spans="2:3" ht="15.75">
      <c r="B98" s="59" t="s">
        <v>46</v>
      </c>
      <c r="C98" s="10">
        <f>SUM(C99:C100)</f>
        <v>312912</v>
      </c>
    </row>
    <row r="99" spans="2:3" ht="15.75">
      <c r="B99" s="60" t="s">
        <v>21</v>
      </c>
      <c r="C99" s="20">
        <v>288913</v>
      </c>
    </row>
    <row r="100" spans="2:3" ht="15.75">
      <c r="B100" s="67" t="s">
        <v>3</v>
      </c>
      <c r="C100" s="11">
        <v>23999</v>
      </c>
    </row>
    <row r="101" spans="2:3" ht="15.75">
      <c r="B101" s="15" t="s">
        <v>104</v>
      </c>
      <c r="C101" s="113">
        <f>SUM(C102:C103)</f>
        <v>18863</v>
      </c>
    </row>
    <row r="102" spans="2:3" ht="15.75">
      <c r="B102" s="67" t="s">
        <v>21</v>
      </c>
      <c r="C102" s="11">
        <v>8960</v>
      </c>
    </row>
    <row r="103" spans="2:3" ht="15.75">
      <c r="B103" s="69" t="s">
        <v>3</v>
      </c>
      <c r="C103" s="117">
        <v>9903</v>
      </c>
    </row>
    <row r="104" spans="2:3" ht="15.75">
      <c r="B104" s="15" t="s">
        <v>105</v>
      </c>
      <c r="C104" s="95">
        <f>C105</f>
        <v>104293</v>
      </c>
    </row>
    <row r="105" spans="2:3" ht="16.5" thickBot="1">
      <c r="B105" s="69" t="s">
        <v>3</v>
      </c>
      <c r="C105" s="47">
        <v>104293</v>
      </c>
    </row>
    <row r="106" spans="2:3" ht="16.5" thickBot="1">
      <c r="B106" s="55" t="s">
        <v>103</v>
      </c>
      <c r="C106" s="2">
        <f>C107+C109+C111</f>
        <v>219787</v>
      </c>
    </row>
    <row r="107" spans="2:3" ht="15.75">
      <c r="B107" s="59" t="s">
        <v>46</v>
      </c>
      <c r="C107" s="10">
        <f>C108</f>
        <v>75966</v>
      </c>
    </row>
    <row r="108" spans="2:3" ht="15.75">
      <c r="B108" s="67" t="s">
        <v>3</v>
      </c>
      <c r="C108" s="7">
        <v>75966</v>
      </c>
    </row>
    <row r="109" spans="2:3" ht="15.75">
      <c r="B109" s="15" t="s">
        <v>104</v>
      </c>
      <c r="C109" s="24">
        <f>C110</f>
        <v>101738</v>
      </c>
    </row>
    <row r="110" spans="2:3" ht="15.75">
      <c r="B110" s="69" t="s">
        <v>3</v>
      </c>
      <c r="C110" s="117">
        <v>101738</v>
      </c>
    </row>
    <row r="111" spans="2:3" ht="15.75">
      <c r="B111" s="15" t="s">
        <v>105</v>
      </c>
      <c r="C111" s="95">
        <f>C112</f>
        <v>42083</v>
      </c>
    </row>
    <row r="112" spans="2:3" ht="16.5" thickBot="1">
      <c r="B112" s="68" t="s">
        <v>3</v>
      </c>
      <c r="C112" s="47">
        <v>42083</v>
      </c>
    </row>
    <row r="113" spans="1:5" ht="16.5" thickBot="1">
      <c r="A113" s="120"/>
      <c r="B113" s="58" t="s">
        <v>86</v>
      </c>
      <c r="C113" s="2">
        <f>C114+C118+C121</f>
        <v>3873385</v>
      </c>
    </row>
    <row r="114" spans="1:5" ht="15.75">
      <c r="A114" s="120"/>
      <c r="B114" s="33" t="s">
        <v>46</v>
      </c>
      <c r="C114" s="65">
        <f>SUM(C115:C117)</f>
        <v>2765853</v>
      </c>
      <c r="D114" s="120"/>
      <c r="E114" s="120"/>
    </row>
    <row r="115" spans="1:5" ht="15.75">
      <c r="A115" s="120"/>
      <c r="B115" s="67" t="s">
        <v>8</v>
      </c>
      <c r="C115" s="7">
        <v>60518</v>
      </c>
      <c r="D115" s="120"/>
      <c r="E115" s="120"/>
    </row>
    <row r="116" spans="1:5" ht="15.75">
      <c r="A116" s="120"/>
      <c r="B116" s="67" t="s">
        <v>7</v>
      </c>
      <c r="C116" s="7">
        <v>2456589</v>
      </c>
      <c r="D116" s="120"/>
      <c r="E116" s="120"/>
    </row>
    <row r="117" spans="1:5" ht="15.75">
      <c r="A117" s="120"/>
      <c r="B117" s="67" t="s">
        <v>3</v>
      </c>
      <c r="C117" s="7">
        <v>248746</v>
      </c>
      <c r="D117" s="120"/>
      <c r="E117" s="120"/>
    </row>
    <row r="118" spans="1:5" ht="15.75">
      <c r="A118" s="120"/>
      <c r="B118" s="15" t="s">
        <v>104</v>
      </c>
      <c r="C118" s="95">
        <f>SUM(C119:C120)</f>
        <v>383677</v>
      </c>
      <c r="D118" s="120"/>
      <c r="E118" s="120"/>
    </row>
    <row r="119" spans="1:5" ht="15.75">
      <c r="A119" s="120"/>
      <c r="B119" s="67" t="s">
        <v>7</v>
      </c>
      <c r="C119" s="11">
        <v>9486</v>
      </c>
      <c r="D119" s="120"/>
      <c r="E119" s="120"/>
    </row>
    <row r="120" spans="1:5" ht="15.75">
      <c r="A120" s="120"/>
      <c r="B120" s="69" t="s">
        <v>10</v>
      </c>
      <c r="C120" s="62">
        <v>374191</v>
      </c>
      <c r="D120" s="120"/>
      <c r="E120" s="120"/>
    </row>
    <row r="121" spans="1:5" ht="15.75">
      <c r="A121" s="120"/>
      <c r="B121" s="15" t="s">
        <v>105</v>
      </c>
      <c r="C121" s="95">
        <f>C123+C122</f>
        <v>723855</v>
      </c>
      <c r="D121" s="120"/>
      <c r="E121" s="120"/>
    </row>
    <row r="122" spans="1:5" ht="15.75">
      <c r="A122" s="120"/>
      <c r="B122" s="67" t="s">
        <v>7</v>
      </c>
      <c r="C122" s="113">
        <v>116</v>
      </c>
      <c r="D122" s="120"/>
      <c r="E122" s="120"/>
    </row>
    <row r="123" spans="1:5" ht="16.5" thickBot="1">
      <c r="A123" s="120"/>
      <c r="B123" s="69" t="s">
        <v>3</v>
      </c>
      <c r="C123" s="47">
        <v>723739</v>
      </c>
      <c r="D123" s="120"/>
      <c r="E123" s="120"/>
    </row>
    <row r="124" spans="1:5" ht="16.5" thickBot="1">
      <c r="B124" s="52" t="s">
        <v>117</v>
      </c>
      <c r="C124" s="84">
        <f>C125+C133+C130</f>
        <v>32227184</v>
      </c>
    </row>
    <row r="125" spans="1:5" ht="15.75">
      <c r="B125" s="33" t="s">
        <v>46</v>
      </c>
      <c r="C125" s="38">
        <f>SUM(C126:C129)</f>
        <v>18069473</v>
      </c>
    </row>
    <row r="126" spans="1:5" ht="15.75">
      <c r="B126" s="67" t="s">
        <v>2</v>
      </c>
      <c r="C126" s="40">
        <v>2269189</v>
      </c>
    </row>
    <row r="127" spans="1:5" ht="15.75">
      <c r="B127" s="67" t="s">
        <v>8</v>
      </c>
      <c r="C127" s="40">
        <v>2467877</v>
      </c>
    </row>
    <row r="128" spans="1:5" ht="15.75">
      <c r="B128" s="67" t="s">
        <v>7</v>
      </c>
      <c r="C128" s="40">
        <v>9374174</v>
      </c>
    </row>
    <row r="129" spans="2:3" ht="15.75">
      <c r="B129" s="67" t="s">
        <v>3</v>
      </c>
      <c r="C129" s="40">
        <v>3958233</v>
      </c>
    </row>
    <row r="130" spans="2:3" ht="15.75">
      <c r="B130" s="15" t="s">
        <v>104</v>
      </c>
      <c r="C130" s="41">
        <f>SUM(C131:C132)</f>
        <v>13683748</v>
      </c>
    </row>
    <row r="131" spans="2:3" ht="15.75">
      <c r="B131" s="67" t="s">
        <v>7</v>
      </c>
      <c r="C131" s="40">
        <v>527947</v>
      </c>
    </row>
    <row r="132" spans="2:3" ht="15.75">
      <c r="B132" s="67" t="s">
        <v>3</v>
      </c>
      <c r="C132" s="40">
        <v>13155801</v>
      </c>
    </row>
    <row r="133" spans="2:3" ht="15.75">
      <c r="B133" s="15" t="s">
        <v>105</v>
      </c>
      <c r="C133" s="41">
        <f>SUM(C134:C135)</f>
        <v>473963</v>
      </c>
    </row>
    <row r="134" spans="2:3" ht="15.75">
      <c r="B134" s="67" t="s">
        <v>7</v>
      </c>
      <c r="C134" s="138">
        <v>85631</v>
      </c>
    </row>
    <row r="135" spans="2:3" ht="16.5" thickBot="1">
      <c r="B135" s="68" t="s">
        <v>3</v>
      </c>
      <c r="C135" s="139">
        <v>388332</v>
      </c>
    </row>
    <row r="136" spans="2:3" ht="16.5" thickBot="1">
      <c r="B136" s="52" t="s">
        <v>11</v>
      </c>
      <c r="C136" s="84">
        <f>C137+C141+C143</f>
        <v>1611739</v>
      </c>
    </row>
    <row r="137" spans="2:3" ht="15.75">
      <c r="B137" s="123" t="s">
        <v>46</v>
      </c>
      <c r="C137" s="38">
        <f>SUM(C138:C140)</f>
        <v>1437008</v>
      </c>
    </row>
    <row r="138" spans="2:3" ht="15.75">
      <c r="B138" s="124" t="s">
        <v>2</v>
      </c>
      <c r="C138" s="20">
        <v>1001441</v>
      </c>
    </row>
    <row r="139" spans="2:3" ht="15.75">
      <c r="B139" s="99" t="s">
        <v>21</v>
      </c>
      <c r="C139" s="117">
        <v>416368</v>
      </c>
    </row>
    <row r="140" spans="2:3" ht="15.75">
      <c r="B140" s="67" t="s">
        <v>3</v>
      </c>
      <c r="C140" s="117">
        <v>19199</v>
      </c>
    </row>
    <row r="141" spans="2:3" ht="15.75">
      <c r="B141" s="15" t="s">
        <v>104</v>
      </c>
      <c r="C141" s="95">
        <f>C142</f>
        <v>23960</v>
      </c>
    </row>
    <row r="142" spans="2:3" ht="15.75">
      <c r="B142" s="146" t="s">
        <v>3</v>
      </c>
      <c r="C142" s="117">
        <v>23960</v>
      </c>
    </row>
    <row r="143" spans="2:3" ht="15.75">
      <c r="B143" s="15" t="s">
        <v>105</v>
      </c>
      <c r="C143" s="95">
        <f>C144</f>
        <v>150771</v>
      </c>
    </row>
    <row r="144" spans="2:3" ht="16.5" thickBot="1">
      <c r="B144" s="68" t="s">
        <v>3</v>
      </c>
      <c r="C144" s="47">
        <v>150771</v>
      </c>
    </row>
    <row r="145" spans="2:3" ht="32.25" thickBot="1">
      <c r="B145" s="85" t="s">
        <v>107</v>
      </c>
      <c r="C145" s="122">
        <f>C146+C149</f>
        <v>116349</v>
      </c>
    </row>
    <row r="146" spans="2:3" ht="15.75">
      <c r="B146" s="59" t="s">
        <v>46</v>
      </c>
      <c r="C146" s="96">
        <f>SUM(C147:C148)</f>
        <v>29913</v>
      </c>
    </row>
    <row r="147" spans="2:3" ht="15.75">
      <c r="B147" s="69" t="s">
        <v>21</v>
      </c>
      <c r="C147" s="49">
        <v>120</v>
      </c>
    </row>
    <row r="148" spans="2:3" ht="15.75">
      <c r="B148" s="69" t="s">
        <v>3</v>
      </c>
      <c r="C148" s="49">
        <v>29793</v>
      </c>
    </row>
    <row r="149" spans="2:3" ht="15.75">
      <c r="B149" s="15" t="s">
        <v>105</v>
      </c>
      <c r="C149" s="97">
        <f>C150</f>
        <v>86436</v>
      </c>
    </row>
    <row r="150" spans="2:3" ht="16.5" thickBot="1">
      <c r="B150" s="68" t="s">
        <v>3</v>
      </c>
      <c r="C150" s="127">
        <v>86436</v>
      </c>
    </row>
    <row r="151" spans="2:3" ht="16.5" thickBot="1">
      <c r="B151" s="52" t="s">
        <v>65</v>
      </c>
      <c r="C151" s="5">
        <f>C152+C156+C160</f>
        <v>1860100</v>
      </c>
    </row>
    <row r="152" spans="2:3" ht="15.75">
      <c r="B152" s="33" t="s">
        <v>46</v>
      </c>
      <c r="C152" s="34">
        <f>C153+C154+C155</f>
        <v>1844786</v>
      </c>
    </row>
    <row r="153" spans="2:3" ht="15.75">
      <c r="B153" s="71" t="s">
        <v>6</v>
      </c>
      <c r="C153" s="9">
        <v>385267</v>
      </c>
    </row>
    <row r="154" spans="2:3" ht="15.75">
      <c r="B154" s="51" t="s">
        <v>7</v>
      </c>
      <c r="C154" s="7">
        <v>1250865</v>
      </c>
    </row>
    <row r="155" spans="2:3" ht="15.75">
      <c r="B155" s="51" t="s">
        <v>3</v>
      </c>
      <c r="C155" s="7">
        <v>208654</v>
      </c>
    </row>
    <row r="156" spans="2:3" ht="15.75">
      <c r="B156" s="15" t="s">
        <v>104</v>
      </c>
      <c r="C156" s="24">
        <f>C158+C159+C157</f>
        <v>13024</v>
      </c>
    </row>
    <row r="157" spans="2:3" ht="15.75">
      <c r="B157" s="51" t="s">
        <v>6</v>
      </c>
      <c r="C157" s="7">
        <v>7830</v>
      </c>
    </row>
    <row r="158" spans="2:3" ht="15.75">
      <c r="B158" s="51" t="s">
        <v>7</v>
      </c>
      <c r="C158" s="7">
        <v>3087</v>
      </c>
    </row>
    <row r="159" spans="2:3" ht="15.75">
      <c r="B159" s="79" t="s">
        <v>3</v>
      </c>
      <c r="C159" s="54">
        <v>2107</v>
      </c>
    </row>
    <row r="160" spans="2:3" ht="15.75">
      <c r="B160" s="15" t="s">
        <v>105</v>
      </c>
      <c r="C160" s="24">
        <f>C161</f>
        <v>2290</v>
      </c>
    </row>
    <row r="161" spans="2:3" ht="16.5" thickBot="1">
      <c r="B161" s="73" t="s">
        <v>7</v>
      </c>
      <c r="C161" s="18">
        <v>2290</v>
      </c>
    </row>
    <row r="162" spans="2:3" ht="16.5" thickBot="1">
      <c r="B162" s="52" t="s">
        <v>66</v>
      </c>
      <c r="C162" s="5">
        <f>C163+C166+C169</f>
        <v>866250</v>
      </c>
    </row>
    <row r="163" spans="2:3" ht="15.75">
      <c r="B163" s="59" t="s">
        <v>46</v>
      </c>
      <c r="C163" s="10">
        <f>SUM(C164:C165)</f>
        <v>706315</v>
      </c>
    </row>
    <row r="164" spans="2:3" ht="15.75">
      <c r="B164" s="67" t="s">
        <v>21</v>
      </c>
      <c r="C164" s="7">
        <v>37920</v>
      </c>
    </row>
    <row r="165" spans="2:3" ht="15.75">
      <c r="B165" s="67" t="s">
        <v>3</v>
      </c>
      <c r="C165" s="7">
        <v>668395</v>
      </c>
    </row>
    <row r="166" spans="2:3" ht="15.75">
      <c r="B166" s="15" t="s">
        <v>104</v>
      </c>
      <c r="C166" s="24">
        <f>SUM(C167:C168)</f>
        <v>47481</v>
      </c>
    </row>
    <row r="167" spans="2:3" ht="15.75">
      <c r="B167" s="67" t="s">
        <v>21</v>
      </c>
      <c r="C167" s="7">
        <v>46881</v>
      </c>
    </row>
    <row r="168" spans="2:3" ht="15.75">
      <c r="B168" s="75" t="s">
        <v>3</v>
      </c>
      <c r="C168" s="17">
        <v>600</v>
      </c>
    </row>
    <row r="169" spans="2:3" ht="15.75">
      <c r="B169" s="133" t="s">
        <v>105</v>
      </c>
      <c r="C169" s="24">
        <f>C170</f>
        <v>112454</v>
      </c>
    </row>
    <row r="170" spans="2:3" ht="16.5" thickBot="1">
      <c r="B170" s="73" t="s">
        <v>3</v>
      </c>
      <c r="C170" s="18">
        <v>112454</v>
      </c>
    </row>
    <row r="171" spans="2:3" ht="16.5" thickBot="1">
      <c r="B171" s="58" t="s">
        <v>12</v>
      </c>
      <c r="C171" s="16">
        <f>SUM(C173:C174)</f>
        <v>74390</v>
      </c>
    </row>
    <row r="172" spans="2:3" ht="15.75">
      <c r="B172" s="59" t="s">
        <v>46</v>
      </c>
      <c r="C172" s="10"/>
    </row>
    <row r="173" spans="2:3" ht="15.75">
      <c r="B173" s="51" t="s">
        <v>9</v>
      </c>
      <c r="C173" s="7">
        <v>69744</v>
      </c>
    </row>
    <row r="174" spans="2:3" ht="16.5" thickBot="1">
      <c r="B174" s="73" t="s">
        <v>10</v>
      </c>
      <c r="C174" s="18">
        <v>4646</v>
      </c>
    </row>
    <row r="175" spans="2:3" ht="16.5" thickBot="1">
      <c r="B175" s="58" t="s">
        <v>89</v>
      </c>
      <c r="C175" s="2">
        <f>C176+C180</f>
        <v>447640</v>
      </c>
    </row>
    <row r="176" spans="2:3" ht="15.75">
      <c r="B176" s="59" t="s">
        <v>46</v>
      </c>
      <c r="C176" s="10">
        <f>SUM(C177:C179)</f>
        <v>415075</v>
      </c>
    </row>
    <row r="177" spans="2:3" ht="15.75">
      <c r="B177" s="124" t="s">
        <v>2</v>
      </c>
      <c r="C177" s="159">
        <v>276756</v>
      </c>
    </row>
    <row r="178" spans="2:3" ht="15.75">
      <c r="B178" s="67" t="s">
        <v>21</v>
      </c>
      <c r="C178" s="160">
        <v>126585</v>
      </c>
    </row>
    <row r="179" spans="2:3" ht="15.75">
      <c r="B179" s="67" t="s">
        <v>3</v>
      </c>
      <c r="C179" s="161">
        <v>11734</v>
      </c>
    </row>
    <row r="180" spans="2:3" ht="15.75">
      <c r="B180" s="15" t="s">
        <v>104</v>
      </c>
      <c r="C180" s="24">
        <f>SUM(C181:C182)</f>
        <v>32565</v>
      </c>
    </row>
    <row r="181" spans="2:3" ht="15.75">
      <c r="B181" s="67" t="s">
        <v>21</v>
      </c>
      <c r="C181" s="7">
        <v>17211</v>
      </c>
    </row>
    <row r="182" spans="2:3" ht="16.5" thickBot="1">
      <c r="B182" s="67" t="s">
        <v>3</v>
      </c>
      <c r="C182" s="18">
        <v>15354</v>
      </c>
    </row>
    <row r="183" spans="2:3" ht="16.5" hidden="1" thickBot="1">
      <c r="B183" s="58" t="s">
        <v>13</v>
      </c>
      <c r="C183" s="2">
        <f>SUM(C185:C186)</f>
        <v>0</v>
      </c>
    </row>
    <row r="184" spans="2:3" ht="15.75" hidden="1">
      <c r="B184" s="59" t="s">
        <v>46</v>
      </c>
      <c r="C184" s="10"/>
    </row>
    <row r="185" spans="2:3" ht="15.75" hidden="1">
      <c r="B185" s="51" t="s">
        <v>21</v>
      </c>
      <c r="C185" s="7"/>
    </row>
    <row r="186" spans="2:3" ht="16.5" hidden="1" thickBot="1">
      <c r="B186" s="75" t="s">
        <v>3</v>
      </c>
      <c r="C186" s="17"/>
    </row>
    <row r="187" spans="2:3" ht="32.25" thickBot="1">
      <c r="B187" s="52" t="s">
        <v>14</v>
      </c>
      <c r="C187" s="2">
        <f>C189</f>
        <v>830171</v>
      </c>
    </row>
    <row r="188" spans="2:3" ht="15.75">
      <c r="B188" s="140" t="s">
        <v>46</v>
      </c>
      <c r="C188" s="141"/>
    </row>
    <row r="189" spans="2:3" ht="16.5" thickBot="1">
      <c r="B189" s="73" t="s">
        <v>7</v>
      </c>
      <c r="C189" s="18">
        <v>830171</v>
      </c>
    </row>
    <row r="190" spans="2:3" ht="16.5" thickBot="1">
      <c r="B190" s="52" t="s">
        <v>82</v>
      </c>
      <c r="C190" s="2">
        <f>C191+C194+C197</f>
        <v>2009719</v>
      </c>
    </row>
    <row r="191" spans="2:3" ht="15.75">
      <c r="B191" s="59" t="s">
        <v>46</v>
      </c>
      <c r="C191" s="34">
        <f>SUM(C192:C193)</f>
        <v>1738207</v>
      </c>
    </row>
    <row r="192" spans="2:3" ht="15.75">
      <c r="B192" s="76" t="s">
        <v>7</v>
      </c>
      <c r="C192" s="19">
        <v>1580914</v>
      </c>
    </row>
    <row r="193" spans="2:3" ht="15.75">
      <c r="B193" s="76" t="s">
        <v>3</v>
      </c>
      <c r="C193" s="19">
        <v>157293</v>
      </c>
    </row>
    <row r="194" spans="2:3" ht="15.75">
      <c r="B194" s="15" t="s">
        <v>104</v>
      </c>
      <c r="C194" s="13">
        <f>SUM(C195:C196)</f>
        <v>250616</v>
      </c>
    </row>
    <row r="195" spans="2:3" ht="15.75">
      <c r="B195" s="77" t="s">
        <v>9</v>
      </c>
      <c r="C195" s="19">
        <v>19063</v>
      </c>
    </row>
    <row r="196" spans="2:3" ht="15.75">
      <c r="B196" s="78" t="s">
        <v>3</v>
      </c>
      <c r="C196" s="131">
        <v>231553</v>
      </c>
    </row>
    <row r="197" spans="2:3" ht="15.75">
      <c r="B197" s="133" t="s">
        <v>105</v>
      </c>
      <c r="C197" s="24">
        <f>SUM(C198:C199)</f>
        <v>20896</v>
      </c>
    </row>
    <row r="198" spans="2:3" ht="15.75">
      <c r="B198" s="77" t="s">
        <v>9</v>
      </c>
      <c r="C198" s="7">
        <v>256</v>
      </c>
    </row>
    <row r="199" spans="2:3" ht="16.5" thickBot="1">
      <c r="B199" s="78" t="s">
        <v>3</v>
      </c>
      <c r="C199" s="18">
        <v>20640</v>
      </c>
    </row>
    <row r="200" spans="2:3" ht="16.5" thickBot="1">
      <c r="B200" s="52" t="s">
        <v>23</v>
      </c>
      <c r="C200" s="2">
        <f>SUM(C202:C205)</f>
        <v>1580517</v>
      </c>
    </row>
    <row r="201" spans="2:3" ht="15.75">
      <c r="B201" s="59" t="s">
        <v>46</v>
      </c>
      <c r="C201" s="10">
        <f>SUM(C202:C204)</f>
        <v>1549572</v>
      </c>
    </row>
    <row r="202" spans="2:3" ht="15.75">
      <c r="B202" s="78" t="s">
        <v>2</v>
      </c>
      <c r="C202" s="54">
        <v>1361423</v>
      </c>
    </row>
    <row r="203" spans="2:3" ht="15.75">
      <c r="B203" s="76" t="s">
        <v>21</v>
      </c>
      <c r="C203" s="7">
        <v>161257</v>
      </c>
    </row>
    <row r="204" spans="2:3" ht="15.75">
      <c r="B204" s="76" t="s">
        <v>3</v>
      </c>
      <c r="C204" s="7">
        <v>26892</v>
      </c>
    </row>
    <row r="205" spans="2:3" ht="15.75">
      <c r="B205" s="15" t="s">
        <v>104</v>
      </c>
      <c r="C205" s="24">
        <f>C206</f>
        <v>30945</v>
      </c>
    </row>
    <row r="206" spans="2:3" ht="16.5" thickBot="1">
      <c r="B206" s="74" t="s">
        <v>3</v>
      </c>
      <c r="C206" s="6">
        <v>30945</v>
      </c>
    </row>
    <row r="207" spans="2:3" ht="16.5" thickBot="1">
      <c r="B207" s="52" t="s">
        <v>92</v>
      </c>
      <c r="C207" s="2">
        <f>C208+C209</f>
        <v>151043</v>
      </c>
    </row>
    <row r="208" spans="2:3" ht="15.75">
      <c r="B208" s="111" t="s">
        <v>73</v>
      </c>
      <c r="C208" s="8">
        <v>148432</v>
      </c>
    </row>
    <row r="209" spans="2:3" ht="16.5" thickBot="1">
      <c r="B209" s="15" t="s">
        <v>115</v>
      </c>
      <c r="C209" s="18">
        <v>2611</v>
      </c>
    </row>
    <row r="210" spans="2:3" ht="16.5" thickBot="1">
      <c r="B210" s="55" t="s">
        <v>87</v>
      </c>
      <c r="C210" s="2">
        <f>C211+C216+C219</f>
        <v>2329805</v>
      </c>
    </row>
    <row r="211" spans="2:3" ht="15.75">
      <c r="B211" s="59" t="s">
        <v>46</v>
      </c>
      <c r="C211" s="10">
        <f>SUM(C212:C215)</f>
        <v>2329399</v>
      </c>
    </row>
    <row r="212" spans="2:3" ht="15.75">
      <c r="B212" s="67" t="s">
        <v>2</v>
      </c>
      <c r="C212" s="7">
        <v>396407</v>
      </c>
    </row>
    <row r="213" spans="2:3" ht="15.75">
      <c r="B213" s="76" t="s">
        <v>8</v>
      </c>
      <c r="C213" s="7">
        <v>1572216</v>
      </c>
    </row>
    <row r="214" spans="2:3" ht="15.75">
      <c r="B214" s="71" t="s">
        <v>9</v>
      </c>
      <c r="C214" s="9">
        <v>314387</v>
      </c>
    </row>
    <row r="215" spans="2:3" ht="15.75">
      <c r="B215" s="51" t="s">
        <v>10</v>
      </c>
      <c r="C215" s="7">
        <v>46389</v>
      </c>
    </row>
    <row r="216" spans="2:3" ht="15.75">
      <c r="B216" s="15" t="s">
        <v>104</v>
      </c>
      <c r="C216" s="24">
        <f>SUM(C217:C218)</f>
        <v>406</v>
      </c>
    </row>
    <row r="217" spans="2:3" ht="15.75">
      <c r="B217" s="76" t="s">
        <v>9</v>
      </c>
      <c r="C217" s="7">
        <v>167</v>
      </c>
    </row>
    <row r="218" spans="2:3" ht="16.5" thickBot="1">
      <c r="B218" s="153" t="s">
        <v>3</v>
      </c>
      <c r="C218" s="17">
        <v>239</v>
      </c>
    </row>
    <row r="219" spans="2:3" ht="15.75" hidden="1">
      <c r="B219" s="133" t="s">
        <v>105</v>
      </c>
      <c r="C219" s="24">
        <f>C220</f>
        <v>0</v>
      </c>
    </row>
    <row r="220" spans="2:3" ht="16.5" hidden="1" thickBot="1">
      <c r="B220" s="74" t="s">
        <v>3</v>
      </c>
      <c r="C220" s="18"/>
    </row>
    <row r="221" spans="2:3" ht="16.5" hidden="1" thickBot="1">
      <c r="B221" s="55" t="s">
        <v>15</v>
      </c>
      <c r="C221" s="2">
        <f>C222</f>
        <v>0</v>
      </c>
    </row>
    <row r="222" spans="2:3" ht="16.5" hidden="1" thickBot="1">
      <c r="B222" s="106" t="s">
        <v>72</v>
      </c>
      <c r="C222" s="3"/>
    </row>
    <row r="223" spans="2:3" ht="16.5" thickBot="1">
      <c r="B223" s="55" t="s">
        <v>16</v>
      </c>
      <c r="C223" s="2">
        <f>SUM(C225:C226)</f>
        <v>14593</v>
      </c>
    </row>
    <row r="224" spans="2:3" ht="15.75">
      <c r="B224" s="33" t="s">
        <v>46</v>
      </c>
      <c r="C224" s="156"/>
    </row>
    <row r="225" spans="2:5" ht="15.75">
      <c r="B225" s="51" t="s">
        <v>21</v>
      </c>
      <c r="C225" s="130">
        <v>5404</v>
      </c>
    </row>
    <row r="226" spans="2:5" ht="16.5" thickBot="1">
      <c r="B226" s="73" t="s">
        <v>10</v>
      </c>
      <c r="C226" s="134">
        <v>9189</v>
      </c>
    </row>
    <row r="227" spans="2:5" ht="16.5" hidden="1" thickBot="1">
      <c r="B227" s="55" t="s">
        <v>93</v>
      </c>
      <c r="C227" s="35">
        <f>C228</f>
        <v>0</v>
      </c>
      <c r="D227" s="120"/>
      <c r="E227" s="120"/>
    </row>
    <row r="228" spans="2:5" ht="16.5" hidden="1" thickBot="1">
      <c r="B228" s="111" t="s">
        <v>73</v>
      </c>
      <c r="C228" s="6"/>
      <c r="D228" s="120"/>
      <c r="E228" s="120"/>
    </row>
    <row r="229" spans="2:5" ht="16.5" thickBot="1">
      <c r="B229" s="55" t="s">
        <v>94</v>
      </c>
      <c r="C229" s="2">
        <f>C230+C234+C237</f>
        <v>3397601</v>
      </c>
    </row>
    <row r="230" spans="2:5" ht="15.75">
      <c r="B230" s="59" t="s">
        <v>46</v>
      </c>
      <c r="C230" s="10">
        <f>SUM(C231:C233)</f>
        <v>867103</v>
      </c>
    </row>
    <row r="231" spans="2:5" ht="15.75" hidden="1">
      <c r="B231" s="71" t="s">
        <v>2</v>
      </c>
      <c r="C231" s="9"/>
    </row>
    <row r="232" spans="2:5" ht="15.75" hidden="1">
      <c r="B232" s="51" t="s">
        <v>21</v>
      </c>
      <c r="C232" s="7"/>
    </row>
    <row r="233" spans="2:5" ht="15.75">
      <c r="B233" s="51" t="s">
        <v>10</v>
      </c>
      <c r="C233" s="7">
        <v>867103</v>
      </c>
    </row>
    <row r="234" spans="2:5" ht="15.75">
      <c r="B234" s="15" t="s">
        <v>104</v>
      </c>
      <c r="C234" s="24">
        <f>SUM(C235:C236)</f>
        <v>2514928</v>
      </c>
    </row>
    <row r="235" spans="2:5" ht="15.75" hidden="1">
      <c r="B235" s="51" t="s">
        <v>7</v>
      </c>
      <c r="C235" s="9"/>
    </row>
    <row r="236" spans="2:5" ht="15.75">
      <c r="B236" s="75" t="s">
        <v>10</v>
      </c>
      <c r="C236" s="17">
        <v>2514928</v>
      </c>
    </row>
    <row r="237" spans="2:5" ht="15.75">
      <c r="B237" s="133" t="s">
        <v>105</v>
      </c>
      <c r="C237" s="24">
        <f>C238</f>
        <v>15570</v>
      </c>
    </row>
    <row r="238" spans="2:5" ht="16.5" thickBot="1">
      <c r="B238" s="73" t="s">
        <v>3</v>
      </c>
      <c r="C238" s="18">
        <v>15570</v>
      </c>
    </row>
    <row r="239" spans="2:5" ht="32.25" thickBot="1">
      <c r="B239" s="101" t="s">
        <v>17</v>
      </c>
      <c r="C239" s="2">
        <f>C240+C243+C246</f>
        <v>322060</v>
      </c>
    </row>
    <row r="240" spans="2:5" ht="15.75">
      <c r="B240" s="59" t="s">
        <v>46</v>
      </c>
      <c r="C240" s="10">
        <f>SUM(C241:C242)</f>
        <v>235017</v>
      </c>
    </row>
    <row r="241" spans="1:3" ht="15.75">
      <c r="B241" s="51" t="s">
        <v>7</v>
      </c>
      <c r="C241" s="9">
        <v>176384</v>
      </c>
    </row>
    <row r="242" spans="1:3" ht="15.75">
      <c r="B242" s="51" t="s">
        <v>3</v>
      </c>
      <c r="C242" s="7">
        <v>58633</v>
      </c>
    </row>
    <row r="243" spans="1:3" ht="15.75">
      <c r="B243" s="15" t="s">
        <v>104</v>
      </c>
      <c r="C243" s="24">
        <f>SUM(C244:C245)</f>
        <v>63703</v>
      </c>
    </row>
    <row r="244" spans="1:3" ht="15.75">
      <c r="B244" s="51" t="s">
        <v>7</v>
      </c>
      <c r="C244" s="7">
        <v>48246</v>
      </c>
    </row>
    <row r="245" spans="1:3" ht="15.75">
      <c r="B245" s="75" t="s">
        <v>10</v>
      </c>
      <c r="C245" s="54">
        <v>15457</v>
      </c>
    </row>
    <row r="246" spans="1:3" ht="15.75">
      <c r="B246" s="133" t="s">
        <v>105</v>
      </c>
      <c r="C246" s="24">
        <f>SUM(C247:C248)</f>
        <v>23340</v>
      </c>
    </row>
    <row r="247" spans="1:3" ht="16.5" thickBot="1">
      <c r="B247" s="51" t="s">
        <v>7</v>
      </c>
      <c r="C247" s="7">
        <v>23340</v>
      </c>
    </row>
    <row r="248" spans="1:3" ht="16.5" hidden="1" thickBot="1">
      <c r="B248" s="75" t="s">
        <v>10</v>
      </c>
      <c r="C248" s="18"/>
    </row>
    <row r="249" spans="1:3" ht="16.5" hidden="1" thickBot="1">
      <c r="A249" s="120"/>
      <c r="B249" s="102" t="s">
        <v>18</v>
      </c>
      <c r="C249" s="16">
        <f>C250+C255</f>
        <v>0</v>
      </c>
    </row>
    <row r="250" spans="1:3" ht="15.75" hidden="1">
      <c r="A250" s="120"/>
      <c r="B250" s="59" t="s">
        <v>46</v>
      </c>
      <c r="C250" s="10">
        <f>SUM(C251:C254)</f>
        <v>0</v>
      </c>
    </row>
    <row r="251" spans="1:3" ht="15.75" hidden="1">
      <c r="A251" s="120"/>
      <c r="B251" s="107" t="s">
        <v>2</v>
      </c>
      <c r="C251" s="9"/>
    </row>
    <row r="252" spans="1:3" ht="15.75" hidden="1">
      <c r="A252" s="120"/>
      <c r="B252" s="80" t="s">
        <v>32</v>
      </c>
      <c r="C252" s="7"/>
    </row>
    <row r="253" spans="1:3" ht="15.75" hidden="1">
      <c r="A253" s="120"/>
      <c r="B253" s="80" t="s">
        <v>21</v>
      </c>
      <c r="C253" s="7"/>
    </row>
    <row r="254" spans="1:3" ht="15.75" hidden="1">
      <c r="A254" s="120"/>
      <c r="B254" s="80" t="s">
        <v>3</v>
      </c>
      <c r="C254" s="7"/>
    </row>
    <row r="255" spans="1:3" ht="32.25" hidden="1" thickBot="1">
      <c r="A255" s="120"/>
      <c r="B255" s="90" t="s">
        <v>70</v>
      </c>
      <c r="C255" s="66"/>
    </row>
    <row r="256" spans="1:3" ht="16.5" hidden="1" thickBot="1">
      <c r="A256" s="120"/>
      <c r="B256" s="56" t="s">
        <v>19</v>
      </c>
      <c r="C256" s="37">
        <f>C257+C260</f>
        <v>0</v>
      </c>
    </row>
    <row r="257" spans="1:3" ht="15.75" hidden="1">
      <c r="A257" s="120"/>
      <c r="B257" s="59" t="s">
        <v>46</v>
      </c>
      <c r="C257" s="10">
        <f>C258+C259</f>
        <v>0</v>
      </c>
    </row>
    <row r="258" spans="1:3" ht="15.75" hidden="1">
      <c r="A258" s="120"/>
      <c r="B258" s="75" t="s">
        <v>21</v>
      </c>
      <c r="C258" s="9"/>
    </row>
    <row r="259" spans="1:3" ht="15.75" hidden="1">
      <c r="A259" s="120"/>
      <c r="B259" s="51" t="s">
        <v>3</v>
      </c>
      <c r="C259" s="7"/>
    </row>
    <row r="260" spans="1:3" ht="31.5" hidden="1">
      <c r="A260" s="120"/>
      <c r="B260" s="15" t="s">
        <v>51</v>
      </c>
      <c r="C260" s="24">
        <f>SUM(C261:C262)</f>
        <v>0</v>
      </c>
    </row>
    <row r="261" spans="1:3" ht="15.75" hidden="1">
      <c r="A261" s="120"/>
      <c r="B261" s="75" t="s">
        <v>21</v>
      </c>
      <c r="C261" s="17"/>
    </row>
    <row r="262" spans="1:3" ht="16.5" hidden="1" thickBot="1">
      <c r="A262" s="120"/>
      <c r="B262" s="73" t="s">
        <v>3</v>
      </c>
      <c r="C262" s="18"/>
    </row>
    <row r="263" spans="1:3" ht="16.5" thickBot="1">
      <c r="B263" s="58" t="s">
        <v>20</v>
      </c>
      <c r="C263" s="2">
        <f>C264+C267</f>
        <v>1274913</v>
      </c>
    </row>
    <row r="264" spans="1:3" ht="15.75">
      <c r="B264" s="92" t="s">
        <v>46</v>
      </c>
      <c r="C264" s="10">
        <f>SUM(C265:C266)</f>
        <v>1273633</v>
      </c>
    </row>
    <row r="265" spans="1:3" ht="15.75">
      <c r="B265" s="71" t="s">
        <v>9</v>
      </c>
      <c r="C265" s="9">
        <v>1180408</v>
      </c>
    </row>
    <row r="266" spans="1:3" ht="15.75">
      <c r="B266" s="51" t="s">
        <v>10</v>
      </c>
      <c r="C266" s="7">
        <v>93225</v>
      </c>
    </row>
    <row r="267" spans="1:3" ht="15.75">
      <c r="B267" s="133" t="s">
        <v>105</v>
      </c>
      <c r="C267" s="24">
        <f>SUM(C268:C269)</f>
        <v>1280</v>
      </c>
    </row>
    <row r="268" spans="1:3" ht="15.75" hidden="1">
      <c r="B268" s="71" t="s">
        <v>9</v>
      </c>
      <c r="C268" s="17"/>
    </row>
    <row r="269" spans="1:3" ht="16.5" thickBot="1">
      <c r="B269" s="73" t="s">
        <v>10</v>
      </c>
      <c r="C269" s="134">
        <v>1280</v>
      </c>
    </row>
    <row r="270" spans="1:3" ht="16.5" thickBot="1">
      <c r="B270" s="58" t="s">
        <v>63</v>
      </c>
      <c r="C270" s="2">
        <f>C271+C276+C280</f>
        <v>50270643</v>
      </c>
    </row>
    <row r="271" spans="1:3" ht="15.75">
      <c r="B271" s="92" t="s">
        <v>46</v>
      </c>
      <c r="C271" s="10">
        <f>SUM(C272:C275)</f>
        <v>24969090</v>
      </c>
    </row>
    <row r="272" spans="1:3" ht="15.75">
      <c r="B272" s="51" t="s">
        <v>2</v>
      </c>
      <c r="C272" s="7">
        <v>3268997</v>
      </c>
    </row>
    <row r="273" spans="2:3" ht="15.75">
      <c r="B273" s="51" t="s">
        <v>21</v>
      </c>
      <c r="C273" s="7">
        <v>14701692</v>
      </c>
    </row>
    <row r="274" spans="2:3" ht="15.75">
      <c r="B274" s="51" t="s">
        <v>3</v>
      </c>
      <c r="C274" s="7">
        <v>6756658</v>
      </c>
    </row>
    <row r="275" spans="2:3" ht="15.75">
      <c r="B275" s="51" t="s">
        <v>101</v>
      </c>
      <c r="C275" s="7">
        <v>241743</v>
      </c>
    </row>
    <row r="276" spans="2:3" ht="15.75">
      <c r="B276" s="15" t="s">
        <v>104</v>
      </c>
      <c r="C276" s="24">
        <f>SUM(C277:C279)</f>
        <v>11566706</v>
      </c>
    </row>
    <row r="277" spans="2:3" ht="15.75">
      <c r="B277" s="51" t="s">
        <v>2</v>
      </c>
      <c r="C277" s="7">
        <v>12420</v>
      </c>
    </row>
    <row r="278" spans="2:3" ht="15.75">
      <c r="B278" s="103" t="s">
        <v>21</v>
      </c>
      <c r="C278" s="7">
        <v>1253986</v>
      </c>
    </row>
    <row r="279" spans="2:3" ht="15.75">
      <c r="B279" s="103" t="s">
        <v>3</v>
      </c>
      <c r="C279" s="7">
        <v>10300300</v>
      </c>
    </row>
    <row r="280" spans="2:3" ht="15.75">
      <c r="B280" s="133" t="s">
        <v>105</v>
      </c>
      <c r="C280" s="24">
        <f>SUM(C281:C282)</f>
        <v>13734847</v>
      </c>
    </row>
    <row r="281" spans="2:3" ht="15.75">
      <c r="B281" s="71" t="s">
        <v>9</v>
      </c>
      <c r="C281" s="7">
        <v>1243273</v>
      </c>
    </row>
    <row r="282" spans="2:3" ht="16.5" thickBot="1">
      <c r="B282" s="73" t="s">
        <v>10</v>
      </c>
      <c r="C282" s="18">
        <v>12491574</v>
      </c>
    </row>
    <row r="283" spans="2:3" ht="16.5" thickBot="1">
      <c r="B283" s="58" t="s">
        <v>85</v>
      </c>
      <c r="C283" s="2">
        <f>C284+C288+C291</f>
        <v>2867436</v>
      </c>
    </row>
    <row r="284" spans="2:3" ht="15.75">
      <c r="B284" s="91" t="s">
        <v>46</v>
      </c>
      <c r="C284" s="10">
        <f>C285+C286+C287</f>
        <v>2761604</v>
      </c>
    </row>
    <row r="285" spans="2:3" ht="15.75">
      <c r="B285" s="57" t="s">
        <v>2</v>
      </c>
      <c r="C285" s="7">
        <v>1371267</v>
      </c>
    </row>
    <row r="286" spans="2:3" ht="15.75">
      <c r="B286" s="57" t="s">
        <v>7</v>
      </c>
      <c r="C286" s="7">
        <v>1312795</v>
      </c>
    </row>
    <row r="287" spans="2:3" ht="15.75">
      <c r="B287" s="57" t="s">
        <v>3</v>
      </c>
      <c r="C287" s="7">
        <v>77542</v>
      </c>
    </row>
    <row r="288" spans="2:3" ht="15.75">
      <c r="B288" s="15" t="s">
        <v>104</v>
      </c>
      <c r="C288" s="24">
        <f>C289+C290</f>
        <v>29632</v>
      </c>
    </row>
    <row r="289" spans="2:3" ht="15.75">
      <c r="B289" s="57" t="s">
        <v>7</v>
      </c>
      <c r="C289" s="7">
        <v>29632</v>
      </c>
    </row>
    <row r="290" spans="2:3" ht="15.75" hidden="1">
      <c r="B290" s="57" t="s">
        <v>3</v>
      </c>
      <c r="C290" s="7"/>
    </row>
    <row r="291" spans="2:3" ht="15.75">
      <c r="B291" s="15" t="s">
        <v>105</v>
      </c>
      <c r="C291" s="24">
        <f>C292+C293</f>
        <v>76200</v>
      </c>
    </row>
    <row r="292" spans="2:3" ht="16.5" thickBot="1">
      <c r="B292" s="51" t="s">
        <v>7</v>
      </c>
      <c r="C292" s="7">
        <v>76200</v>
      </c>
    </row>
    <row r="293" spans="2:3" ht="16.5" hidden="1" thickBot="1">
      <c r="B293" s="73" t="s">
        <v>3</v>
      </c>
      <c r="C293" s="18"/>
    </row>
    <row r="294" spans="2:3" ht="16.5" thickBot="1">
      <c r="B294" s="101" t="s">
        <v>108</v>
      </c>
      <c r="C294" s="2">
        <f>SUM(C295,C299)</f>
        <v>32308073</v>
      </c>
    </row>
    <row r="295" spans="2:3" ht="15.75">
      <c r="B295" s="91" t="s">
        <v>46</v>
      </c>
      <c r="C295" s="10">
        <f>SUM(C296:C298)</f>
        <v>32303392</v>
      </c>
    </row>
    <row r="296" spans="2:3" ht="15.75">
      <c r="B296" s="57" t="s">
        <v>2</v>
      </c>
      <c r="C296" s="9">
        <v>31848533</v>
      </c>
    </row>
    <row r="297" spans="2:3" ht="15.75">
      <c r="B297" s="81" t="s">
        <v>9</v>
      </c>
      <c r="C297" s="7">
        <v>428555</v>
      </c>
    </row>
    <row r="298" spans="2:3" ht="15.75">
      <c r="B298" s="57" t="s">
        <v>3</v>
      </c>
      <c r="C298" s="7">
        <v>26304</v>
      </c>
    </row>
    <row r="299" spans="2:3" ht="15.75">
      <c r="B299" s="15" t="s">
        <v>104</v>
      </c>
      <c r="C299" s="24">
        <f>C300+C301</f>
        <v>4681</v>
      </c>
    </row>
    <row r="300" spans="2:3" ht="16.5" thickBot="1">
      <c r="B300" s="81" t="s">
        <v>9</v>
      </c>
      <c r="C300" s="17">
        <v>4681</v>
      </c>
    </row>
    <row r="301" spans="2:3" ht="16.5" hidden="1" thickBot="1">
      <c r="B301" s="57" t="s">
        <v>3</v>
      </c>
      <c r="C301" s="18"/>
    </row>
    <row r="302" spans="2:3" ht="16.5" thickBot="1">
      <c r="B302" s="58" t="s">
        <v>24</v>
      </c>
      <c r="C302" s="2">
        <f>C303+C307</f>
        <v>2790290</v>
      </c>
    </row>
    <row r="303" spans="2:3" ht="15.75">
      <c r="B303" s="59" t="s">
        <v>46</v>
      </c>
      <c r="C303" s="10">
        <f>SUM(C304:C306)</f>
        <v>2790290</v>
      </c>
    </row>
    <row r="304" spans="2:3" ht="15.75">
      <c r="B304" s="51" t="s">
        <v>2</v>
      </c>
      <c r="C304" s="7">
        <v>2525960</v>
      </c>
    </row>
    <row r="305" spans="2:3" ht="15.75">
      <c r="B305" s="51" t="s">
        <v>7</v>
      </c>
      <c r="C305" s="7">
        <v>262532</v>
      </c>
    </row>
    <row r="306" spans="2:3" ht="16.5" thickBot="1">
      <c r="B306" s="51" t="s">
        <v>3</v>
      </c>
      <c r="C306" s="7">
        <v>1798</v>
      </c>
    </row>
    <row r="307" spans="2:3" ht="32.25" hidden="1" thickBot="1">
      <c r="B307" s="15" t="s">
        <v>51</v>
      </c>
      <c r="C307" s="66"/>
    </row>
    <row r="308" spans="2:3" ht="16.5" thickBot="1">
      <c r="B308" s="52" t="s">
        <v>25</v>
      </c>
      <c r="C308" s="2">
        <f>SUM(C310:C311)</f>
        <v>298700</v>
      </c>
    </row>
    <row r="309" spans="2:3" ht="15.75">
      <c r="B309" s="59" t="s">
        <v>46</v>
      </c>
      <c r="C309" s="10"/>
    </row>
    <row r="310" spans="2:3" ht="15.75">
      <c r="B310" s="71" t="s">
        <v>21</v>
      </c>
      <c r="C310" s="9">
        <v>96160</v>
      </c>
    </row>
    <row r="311" spans="2:3" ht="16.5" thickBot="1">
      <c r="B311" s="73" t="s">
        <v>3</v>
      </c>
      <c r="C311" s="18">
        <v>202540</v>
      </c>
    </row>
    <row r="312" spans="2:3" ht="16.5" thickBot="1">
      <c r="B312" s="52" t="s">
        <v>98</v>
      </c>
      <c r="C312" s="2">
        <f>SUM(C314:C316)</f>
        <v>1183344</v>
      </c>
    </row>
    <row r="313" spans="2:3" ht="15.75">
      <c r="B313" s="59" t="s">
        <v>46</v>
      </c>
      <c r="C313" s="10"/>
    </row>
    <row r="314" spans="2:3" ht="15.75">
      <c r="B314" s="51" t="s">
        <v>2</v>
      </c>
      <c r="C314" s="9">
        <v>1088029</v>
      </c>
    </row>
    <row r="315" spans="2:3" ht="15.75">
      <c r="B315" s="51" t="s">
        <v>21</v>
      </c>
      <c r="C315" s="9">
        <v>93100</v>
      </c>
    </row>
    <row r="316" spans="2:3" ht="16.5" thickBot="1">
      <c r="B316" s="73" t="s">
        <v>3</v>
      </c>
      <c r="C316" s="18">
        <v>2215</v>
      </c>
    </row>
    <row r="317" spans="2:3" ht="16.5" thickBot="1">
      <c r="B317" s="101" t="s">
        <v>26</v>
      </c>
      <c r="C317" s="2">
        <f>SUM(C319:C321)</f>
        <v>140370</v>
      </c>
    </row>
    <row r="318" spans="2:3" ht="15.75">
      <c r="B318" s="59" t="s">
        <v>46</v>
      </c>
      <c r="C318" s="10"/>
    </row>
    <row r="319" spans="2:3" ht="15.75">
      <c r="B319" s="51" t="s">
        <v>2</v>
      </c>
      <c r="C319" s="7">
        <v>45992</v>
      </c>
    </row>
    <row r="320" spans="2:3" ht="16.5" thickBot="1">
      <c r="B320" s="51" t="s">
        <v>7</v>
      </c>
      <c r="C320" s="7">
        <v>94378</v>
      </c>
    </row>
    <row r="321" spans="2:3" ht="16.5" hidden="1" thickBot="1">
      <c r="B321" s="73" t="s">
        <v>3</v>
      </c>
      <c r="C321" s="18"/>
    </row>
    <row r="322" spans="2:3" ht="16.5" thickBot="1">
      <c r="B322" s="101" t="s">
        <v>27</v>
      </c>
      <c r="C322" s="2">
        <f>SUM(C324:C325)</f>
        <v>45149</v>
      </c>
    </row>
    <row r="323" spans="2:3" ht="15.75">
      <c r="B323" s="59" t="s">
        <v>46</v>
      </c>
      <c r="C323" s="10"/>
    </row>
    <row r="324" spans="2:3" ht="15.75">
      <c r="B324" s="51" t="s">
        <v>9</v>
      </c>
      <c r="C324" s="7">
        <v>18144</v>
      </c>
    </row>
    <row r="325" spans="2:3" ht="16.5" thickBot="1">
      <c r="B325" s="82" t="s">
        <v>3</v>
      </c>
      <c r="C325" s="54">
        <v>27005</v>
      </c>
    </row>
    <row r="326" spans="2:3" ht="16.5" thickBot="1">
      <c r="B326" s="101" t="s">
        <v>28</v>
      </c>
      <c r="C326" s="2">
        <f>C327+C329</f>
        <v>181003</v>
      </c>
    </row>
    <row r="327" spans="2:3" ht="15.75">
      <c r="B327" s="93" t="s">
        <v>46</v>
      </c>
      <c r="C327" s="10">
        <f>SUM(C328)</f>
        <v>166543</v>
      </c>
    </row>
    <row r="328" spans="2:3" ht="15.75">
      <c r="B328" s="41" t="s">
        <v>7</v>
      </c>
      <c r="C328" s="130">
        <v>166543</v>
      </c>
    </row>
    <row r="329" spans="2:3" ht="15.75">
      <c r="B329" s="15" t="s">
        <v>104</v>
      </c>
      <c r="C329" s="98">
        <f>C330</f>
        <v>14460</v>
      </c>
    </row>
    <row r="330" spans="2:3" ht="16.5" thickBot="1">
      <c r="B330" s="51" t="s">
        <v>9</v>
      </c>
      <c r="C330" s="7">
        <v>14460</v>
      </c>
    </row>
    <row r="331" spans="2:3" ht="16.5" hidden="1" thickBot="1">
      <c r="B331" s="58" t="s">
        <v>83</v>
      </c>
      <c r="C331" s="2">
        <f>C332+C335</f>
        <v>0</v>
      </c>
    </row>
    <row r="332" spans="2:3" ht="15.75" hidden="1">
      <c r="B332" s="14" t="s">
        <v>46</v>
      </c>
      <c r="C332" s="10">
        <f>C333+C334</f>
        <v>0</v>
      </c>
    </row>
    <row r="333" spans="2:3" ht="15.75" hidden="1">
      <c r="B333" s="145" t="s">
        <v>7</v>
      </c>
      <c r="C333" s="7"/>
    </row>
    <row r="334" spans="2:3" ht="15.75" hidden="1">
      <c r="B334" s="145" t="s">
        <v>3</v>
      </c>
      <c r="C334" s="7"/>
    </row>
    <row r="335" spans="2:3" ht="15.75" hidden="1">
      <c r="B335" s="15" t="s">
        <v>104</v>
      </c>
      <c r="C335" s="25">
        <f>C336+C337</f>
        <v>0</v>
      </c>
    </row>
    <row r="336" spans="2:3" ht="15.75" hidden="1">
      <c r="B336" s="82" t="s">
        <v>7</v>
      </c>
      <c r="C336" s="9"/>
    </row>
    <row r="337" spans="2:3" ht="16.5" hidden="1" thickBot="1">
      <c r="B337" s="82" t="s">
        <v>3</v>
      </c>
      <c r="C337" s="9"/>
    </row>
    <row r="338" spans="2:3" ht="16.5" hidden="1" thickBot="1">
      <c r="B338" s="52" t="s">
        <v>22</v>
      </c>
      <c r="C338" s="2">
        <f>SUM(C340:C342)</f>
        <v>0</v>
      </c>
    </row>
    <row r="339" spans="2:3" ht="15.75" hidden="1">
      <c r="B339" s="14" t="s">
        <v>46</v>
      </c>
      <c r="C339" s="10"/>
    </row>
    <row r="340" spans="2:3" ht="15.75" hidden="1">
      <c r="B340" s="71" t="s">
        <v>2</v>
      </c>
      <c r="C340" s="9"/>
    </row>
    <row r="341" spans="2:3" ht="15.75" hidden="1">
      <c r="B341" s="51" t="s">
        <v>32</v>
      </c>
      <c r="C341" s="7"/>
    </row>
    <row r="342" spans="2:3" ht="16.5" hidden="1" thickBot="1">
      <c r="B342" s="72" t="s">
        <v>21</v>
      </c>
      <c r="C342" s="6"/>
    </row>
    <row r="343" spans="2:3" ht="16.5" thickBot="1">
      <c r="B343" s="52" t="s">
        <v>29</v>
      </c>
      <c r="C343" s="2">
        <f>SUM(C345:C346)</f>
        <v>212501</v>
      </c>
    </row>
    <row r="344" spans="2:3" ht="15.75">
      <c r="B344" s="33" t="s">
        <v>46</v>
      </c>
      <c r="C344" s="8"/>
    </row>
    <row r="345" spans="2:3" ht="15.75">
      <c r="B345" s="71" t="s">
        <v>9</v>
      </c>
      <c r="C345" s="7">
        <v>206484</v>
      </c>
    </row>
    <row r="346" spans="2:3" ht="16.5" thickBot="1">
      <c r="B346" s="162" t="s">
        <v>3</v>
      </c>
      <c r="C346" s="18">
        <v>6017</v>
      </c>
    </row>
    <row r="347" spans="2:3" ht="16.5" hidden="1" thickBot="1">
      <c r="B347" s="55" t="s">
        <v>31</v>
      </c>
      <c r="C347" s="2">
        <f>C348+C352+C355</f>
        <v>0</v>
      </c>
    </row>
    <row r="348" spans="2:3" ht="15.75" hidden="1">
      <c r="B348" s="33" t="s">
        <v>46</v>
      </c>
      <c r="C348" s="10">
        <f>SUM(C349:C351)</f>
        <v>0</v>
      </c>
    </row>
    <row r="349" spans="2:3" ht="15.75" hidden="1">
      <c r="B349" s="51" t="s">
        <v>2</v>
      </c>
      <c r="C349" s="7"/>
    </row>
    <row r="350" spans="2:3" ht="15.75" hidden="1">
      <c r="B350" s="103" t="s">
        <v>21</v>
      </c>
      <c r="C350" s="7"/>
    </row>
    <row r="351" spans="2:3" ht="15.75" hidden="1">
      <c r="B351" s="145" t="s">
        <v>3</v>
      </c>
      <c r="C351" s="7"/>
    </row>
    <row r="352" spans="2:3" ht="15.75" hidden="1">
      <c r="B352" s="15" t="s">
        <v>104</v>
      </c>
      <c r="C352" s="24">
        <f>SUM(C353:C354)</f>
        <v>0</v>
      </c>
    </row>
    <row r="353" spans="2:3" ht="15.75" hidden="1">
      <c r="B353" s="83" t="s">
        <v>21</v>
      </c>
      <c r="C353" s="9"/>
    </row>
    <row r="354" spans="2:3" ht="15.75" hidden="1">
      <c r="B354" s="154" t="s">
        <v>3</v>
      </c>
      <c r="C354" s="54"/>
    </row>
    <row r="355" spans="2:3" ht="15.75" hidden="1">
      <c r="B355" s="15" t="s">
        <v>105</v>
      </c>
      <c r="C355" s="24">
        <f>SUM(C356:C357)</f>
        <v>0</v>
      </c>
    </row>
    <row r="356" spans="2:3" ht="15.75" hidden="1">
      <c r="B356" s="83" t="s">
        <v>21</v>
      </c>
      <c r="C356" s="7"/>
    </row>
    <row r="357" spans="2:3" ht="16.5" hidden="1" thickBot="1">
      <c r="B357" s="154" t="s">
        <v>3</v>
      </c>
      <c r="C357" s="18"/>
    </row>
    <row r="358" spans="2:3" ht="16.5" hidden="1" thickBot="1">
      <c r="B358" s="52" t="s">
        <v>30</v>
      </c>
      <c r="C358" s="2">
        <f>C359+C364</f>
        <v>0</v>
      </c>
    </row>
    <row r="359" spans="2:3" ht="15.75" hidden="1">
      <c r="B359" s="33" t="s">
        <v>46</v>
      </c>
      <c r="C359" s="10">
        <f>SUM(C360:C363)</f>
        <v>0</v>
      </c>
    </row>
    <row r="360" spans="2:3" ht="15.75" hidden="1">
      <c r="B360" s="51" t="s">
        <v>2</v>
      </c>
      <c r="C360" s="7"/>
    </row>
    <row r="361" spans="2:3" ht="15.75" hidden="1">
      <c r="B361" s="51" t="s">
        <v>32</v>
      </c>
      <c r="C361" s="7"/>
    </row>
    <row r="362" spans="2:3" ht="15.75" hidden="1">
      <c r="B362" s="51" t="s">
        <v>21</v>
      </c>
      <c r="C362" s="7"/>
    </row>
    <row r="363" spans="2:3" ht="15.75" hidden="1">
      <c r="B363" s="51" t="s">
        <v>10</v>
      </c>
      <c r="C363" s="7"/>
    </row>
    <row r="364" spans="2:3" ht="31.5" hidden="1">
      <c r="B364" s="15" t="s">
        <v>51</v>
      </c>
      <c r="C364" s="13">
        <f>C365</f>
        <v>0</v>
      </c>
    </row>
    <row r="365" spans="2:3" ht="16.5" hidden="1" thickBot="1">
      <c r="B365" s="79" t="s">
        <v>10</v>
      </c>
      <c r="C365" s="54"/>
    </row>
    <row r="366" spans="2:3" ht="16.5" thickBot="1">
      <c r="B366" s="58" t="s">
        <v>90</v>
      </c>
      <c r="C366" s="2">
        <f>C367+C373+C371</f>
        <v>1747235</v>
      </c>
    </row>
    <row r="367" spans="2:3" ht="15.75">
      <c r="B367" s="33" t="s">
        <v>46</v>
      </c>
      <c r="C367" s="25">
        <f>SUM(C368:C370)</f>
        <v>1234957</v>
      </c>
    </row>
    <row r="368" spans="2:3" ht="15.75">
      <c r="B368" s="51" t="s">
        <v>2</v>
      </c>
      <c r="C368" s="7">
        <v>1026724</v>
      </c>
    </row>
    <row r="369" spans="2:3" ht="15.75">
      <c r="B369" s="51" t="s">
        <v>21</v>
      </c>
      <c r="C369" s="7">
        <v>206960</v>
      </c>
    </row>
    <row r="370" spans="2:3" ht="15.75">
      <c r="B370" s="51" t="s">
        <v>10</v>
      </c>
      <c r="C370" s="7">
        <v>1273</v>
      </c>
    </row>
    <row r="371" spans="2:3" ht="15.75">
      <c r="B371" s="15" t="s">
        <v>104</v>
      </c>
      <c r="C371" s="24">
        <f>C372</f>
        <v>3666</v>
      </c>
    </row>
    <row r="372" spans="2:3" ht="15.75">
      <c r="B372" s="51" t="s">
        <v>21</v>
      </c>
      <c r="C372" s="7">
        <v>3666</v>
      </c>
    </row>
    <row r="373" spans="2:3" ht="15.75">
      <c r="B373" s="15" t="s">
        <v>105</v>
      </c>
      <c r="C373" s="24">
        <f>C374</f>
        <v>508612</v>
      </c>
    </row>
    <row r="374" spans="2:3" ht="16.5" thickBot="1">
      <c r="B374" s="73" t="s">
        <v>21</v>
      </c>
      <c r="C374" s="18">
        <v>508612</v>
      </c>
    </row>
    <row r="375" spans="2:3" ht="16.5" thickBot="1">
      <c r="B375" s="58" t="s">
        <v>81</v>
      </c>
      <c r="C375" s="2">
        <f>C376+C381</f>
        <v>2241831</v>
      </c>
    </row>
    <row r="376" spans="2:3" ht="15.75">
      <c r="B376" s="59" t="s">
        <v>46</v>
      </c>
      <c r="C376" s="65">
        <f>SUM(C377:C380)</f>
        <v>2239287</v>
      </c>
    </row>
    <row r="377" spans="2:3" ht="15.75" hidden="1">
      <c r="B377" s="79" t="s">
        <v>2</v>
      </c>
      <c r="C377" s="9"/>
    </row>
    <row r="378" spans="2:3" ht="15.75" hidden="1">
      <c r="B378" s="51" t="s">
        <v>3</v>
      </c>
      <c r="C378" s="7"/>
    </row>
    <row r="379" spans="2:3" ht="15.75">
      <c r="B379" s="51" t="s">
        <v>32</v>
      </c>
      <c r="C379" s="7">
        <v>2239287</v>
      </c>
    </row>
    <row r="380" spans="2:3" ht="15.75" hidden="1">
      <c r="B380" s="51" t="s">
        <v>21</v>
      </c>
      <c r="C380" s="7"/>
    </row>
    <row r="381" spans="2:3" ht="15.75">
      <c r="B381" s="15" t="s">
        <v>105</v>
      </c>
      <c r="C381" s="24">
        <f>SUM(C382:C384)</f>
        <v>2544</v>
      </c>
    </row>
    <row r="382" spans="2:3" ht="16.5" thickBot="1">
      <c r="B382" s="51" t="s">
        <v>32</v>
      </c>
      <c r="C382" s="7">
        <v>2544</v>
      </c>
    </row>
    <row r="383" spans="2:3" ht="16.5" hidden="1" thickBot="1">
      <c r="B383" s="51" t="s">
        <v>21</v>
      </c>
      <c r="C383" s="7"/>
    </row>
    <row r="384" spans="2:3" ht="16.5" hidden="1" thickBot="1">
      <c r="B384" s="72" t="s">
        <v>3</v>
      </c>
      <c r="C384" s="9"/>
    </row>
    <row r="385" spans="2:5" ht="16.5" thickBot="1">
      <c r="B385" s="52" t="s">
        <v>33</v>
      </c>
      <c r="C385" s="2">
        <f>C386+C390</f>
        <v>865663</v>
      </c>
      <c r="E385" s="114"/>
    </row>
    <row r="386" spans="2:5" ht="15.75">
      <c r="B386" s="33" t="s">
        <v>46</v>
      </c>
      <c r="C386" s="10">
        <f>SUM(C387:C389)</f>
        <v>812133</v>
      </c>
    </row>
    <row r="387" spans="2:5" ht="15.75">
      <c r="B387" s="71" t="s">
        <v>2</v>
      </c>
      <c r="C387" s="9">
        <v>315107</v>
      </c>
    </row>
    <row r="388" spans="2:5" ht="15.75">
      <c r="B388" s="71" t="s">
        <v>7</v>
      </c>
      <c r="C388" s="9">
        <v>382211</v>
      </c>
    </row>
    <row r="389" spans="2:5" ht="15.75">
      <c r="B389" s="71" t="s">
        <v>3</v>
      </c>
      <c r="C389" s="7">
        <v>114815</v>
      </c>
    </row>
    <row r="390" spans="2:5" ht="15.75">
      <c r="B390" s="15" t="s">
        <v>104</v>
      </c>
      <c r="C390" s="25">
        <f>C391+C392</f>
        <v>53530</v>
      </c>
    </row>
    <row r="391" spans="2:5" ht="15.75">
      <c r="B391" s="71" t="s">
        <v>7</v>
      </c>
      <c r="C391" s="7">
        <v>53263</v>
      </c>
    </row>
    <row r="392" spans="2:5" ht="16.5" thickBot="1">
      <c r="B392" s="71" t="s">
        <v>3</v>
      </c>
      <c r="C392" s="18">
        <v>267</v>
      </c>
    </row>
    <row r="393" spans="2:5" ht="16.5" thickBot="1">
      <c r="B393" s="52" t="s">
        <v>34</v>
      </c>
      <c r="C393" s="2">
        <f>C394+C397</f>
        <v>203646</v>
      </c>
    </row>
    <row r="394" spans="2:5" ht="15.75">
      <c r="B394" s="59" t="s">
        <v>46</v>
      </c>
      <c r="C394" s="10">
        <f>SUM(C395:C396)</f>
        <v>181424</v>
      </c>
    </row>
    <row r="395" spans="2:5" ht="15.75">
      <c r="B395" s="71" t="s">
        <v>7</v>
      </c>
      <c r="C395" s="9">
        <v>180234</v>
      </c>
    </row>
    <row r="396" spans="2:5" ht="15.75">
      <c r="B396" s="79" t="s">
        <v>3</v>
      </c>
      <c r="C396" s="54">
        <v>1190</v>
      </c>
    </row>
    <row r="397" spans="2:5" ht="15.75">
      <c r="B397" s="15" t="s">
        <v>104</v>
      </c>
      <c r="C397" s="98">
        <f>C398+C399</f>
        <v>22222</v>
      </c>
    </row>
    <row r="398" spans="2:5" ht="15.75">
      <c r="B398" s="71" t="s">
        <v>7</v>
      </c>
      <c r="C398" s="7">
        <v>22112</v>
      </c>
    </row>
    <row r="399" spans="2:5" ht="16.5" thickBot="1">
      <c r="B399" s="71" t="s">
        <v>3</v>
      </c>
      <c r="C399" s="18">
        <v>110</v>
      </c>
    </row>
    <row r="400" spans="2:5" ht="16.5" thickBot="1">
      <c r="B400" s="52" t="s">
        <v>35</v>
      </c>
      <c r="C400" s="2">
        <f>C401</f>
        <v>126587</v>
      </c>
    </row>
    <row r="401" spans="2:3" ht="16.5" thickBot="1">
      <c r="B401" s="105" t="s">
        <v>57</v>
      </c>
      <c r="C401" s="3">
        <v>126587</v>
      </c>
    </row>
    <row r="402" spans="2:3" ht="16.5" thickBot="1">
      <c r="B402" s="52" t="s">
        <v>36</v>
      </c>
      <c r="C402" s="2">
        <f>C403+C407+C410</f>
        <v>434510</v>
      </c>
    </row>
    <row r="403" spans="2:3" ht="15.75">
      <c r="B403" s="59" t="s">
        <v>46</v>
      </c>
      <c r="C403" s="65">
        <f>SUM(C404:C406)</f>
        <v>426417</v>
      </c>
    </row>
    <row r="404" spans="2:3" ht="15.75">
      <c r="B404" s="71" t="s">
        <v>2</v>
      </c>
      <c r="C404" s="9">
        <v>382336</v>
      </c>
    </row>
    <row r="405" spans="2:3" ht="15.75">
      <c r="B405" s="51" t="s">
        <v>21</v>
      </c>
      <c r="C405" s="7">
        <v>28941</v>
      </c>
    </row>
    <row r="406" spans="2:3" ht="15.75">
      <c r="B406" s="51" t="s">
        <v>3</v>
      </c>
      <c r="C406" s="7">
        <v>15140</v>
      </c>
    </row>
    <row r="407" spans="2:3" ht="15.75">
      <c r="B407" s="15" t="s">
        <v>104</v>
      </c>
      <c r="C407" s="155">
        <f>SUM(C408:C409)</f>
        <v>8063</v>
      </c>
    </row>
    <row r="408" spans="2:3" ht="15.75">
      <c r="B408" s="51" t="s">
        <v>21</v>
      </c>
      <c r="C408" s="7">
        <v>5303</v>
      </c>
    </row>
    <row r="409" spans="2:3" ht="15.75">
      <c r="B409" s="75" t="s">
        <v>3</v>
      </c>
      <c r="C409" s="17">
        <v>2760</v>
      </c>
    </row>
    <row r="410" spans="2:3" ht="15.75">
      <c r="B410" s="15" t="s">
        <v>105</v>
      </c>
      <c r="C410" s="24">
        <f>C411</f>
        <v>30</v>
      </c>
    </row>
    <row r="411" spans="2:3" ht="16.5" thickBot="1">
      <c r="B411" s="73" t="s">
        <v>3</v>
      </c>
      <c r="C411" s="18">
        <v>30</v>
      </c>
    </row>
    <row r="412" spans="2:3" ht="16.5" thickBot="1">
      <c r="B412" s="52" t="s">
        <v>37</v>
      </c>
      <c r="C412" s="84">
        <f>SUM(C414:C415)</f>
        <v>75624</v>
      </c>
    </row>
    <row r="413" spans="2:3" ht="15.75">
      <c r="B413" s="59" t="s">
        <v>46</v>
      </c>
      <c r="C413" s="38"/>
    </row>
    <row r="414" spans="2:3" ht="15.75" hidden="1">
      <c r="B414" s="60" t="s">
        <v>32</v>
      </c>
      <c r="C414" s="20"/>
    </row>
    <row r="415" spans="2:3" ht="16.5" thickBot="1">
      <c r="B415" s="68" t="s">
        <v>21</v>
      </c>
      <c r="C415" s="47">
        <v>75624</v>
      </c>
    </row>
    <row r="416" spans="2:3" ht="32.25" thickBot="1">
      <c r="B416" s="52" t="s">
        <v>52</v>
      </c>
      <c r="C416" s="84">
        <f>SUM(C418:C420)</f>
        <v>43462</v>
      </c>
    </row>
    <row r="417" spans="2:3" ht="15.75">
      <c r="B417" s="59" t="s">
        <v>46</v>
      </c>
      <c r="C417" s="38"/>
    </row>
    <row r="418" spans="2:3" ht="15.75" hidden="1">
      <c r="B418" s="60" t="s">
        <v>32</v>
      </c>
      <c r="C418" s="20"/>
    </row>
    <row r="419" spans="2:3" ht="15.75">
      <c r="B419" s="67" t="s">
        <v>21</v>
      </c>
      <c r="C419" s="11">
        <v>43438</v>
      </c>
    </row>
    <row r="420" spans="2:3" ht="16.5" thickBot="1">
      <c r="B420" s="68" t="s">
        <v>3</v>
      </c>
      <c r="C420" s="47">
        <v>24</v>
      </c>
    </row>
    <row r="421" spans="2:3" ht="16.5" thickBot="1">
      <c r="B421" s="52" t="s">
        <v>38</v>
      </c>
      <c r="C421" s="2">
        <f>C422+C425</f>
        <v>159675</v>
      </c>
    </row>
    <row r="422" spans="2:3" ht="15.75">
      <c r="B422" s="59" t="s">
        <v>46</v>
      </c>
      <c r="C422" s="10">
        <f>SUM(C423:C424)</f>
        <v>88875</v>
      </c>
    </row>
    <row r="423" spans="2:3" ht="15.75">
      <c r="B423" s="71" t="s">
        <v>7</v>
      </c>
      <c r="C423" s="9">
        <v>84891</v>
      </c>
    </row>
    <row r="424" spans="2:3" ht="15.75">
      <c r="B424" s="51" t="s">
        <v>3</v>
      </c>
      <c r="C424" s="7">
        <v>3984</v>
      </c>
    </row>
    <row r="425" spans="2:3" ht="16.5" thickBot="1">
      <c r="B425" s="15" t="s">
        <v>112</v>
      </c>
      <c r="C425" s="108">
        <v>70800</v>
      </c>
    </row>
    <row r="426" spans="2:3" ht="16.5" thickBot="1">
      <c r="B426" s="52" t="s">
        <v>39</v>
      </c>
      <c r="C426" s="2">
        <f>C427+C430</f>
        <v>910080</v>
      </c>
    </row>
    <row r="427" spans="2:3" ht="15.75">
      <c r="B427" s="59" t="s">
        <v>46</v>
      </c>
      <c r="C427" s="10">
        <f>SUM(C428:C429)</f>
        <v>910080</v>
      </c>
    </row>
    <row r="428" spans="2:3" ht="15.75">
      <c r="B428" s="60" t="s">
        <v>21</v>
      </c>
      <c r="C428" s="20">
        <v>880905</v>
      </c>
    </row>
    <row r="429" spans="2:3" ht="16.5" thickBot="1">
      <c r="B429" s="70" t="s">
        <v>3</v>
      </c>
      <c r="C429" s="117">
        <v>29175</v>
      </c>
    </row>
    <row r="430" spans="2:3" ht="16.5" hidden="1" thickBot="1">
      <c r="B430" s="15" t="s">
        <v>109</v>
      </c>
      <c r="C430" s="109"/>
    </row>
    <row r="431" spans="2:3" ht="16.5" thickBot="1">
      <c r="B431" s="52" t="s">
        <v>40</v>
      </c>
      <c r="C431" s="2">
        <f>SUM(C433:C435)</f>
        <v>7337842</v>
      </c>
    </row>
    <row r="432" spans="2:3" ht="15.75">
      <c r="B432" s="59" t="s">
        <v>46</v>
      </c>
      <c r="C432" s="10"/>
    </row>
    <row r="433" spans="2:3" ht="15.75">
      <c r="B433" s="67" t="s">
        <v>2</v>
      </c>
      <c r="C433" s="11">
        <v>7178252</v>
      </c>
    </row>
    <row r="434" spans="2:3" ht="15.75">
      <c r="B434" s="67" t="s">
        <v>21</v>
      </c>
      <c r="C434" s="11">
        <v>158413</v>
      </c>
    </row>
    <row r="435" spans="2:3" ht="16.5" thickBot="1">
      <c r="B435" s="68" t="s">
        <v>3</v>
      </c>
      <c r="C435" s="47">
        <v>1177</v>
      </c>
    </row>
    <row r="436" spans="2:3" ht="16.5" thickBot="1">
      <c r="B436" s="52" t="s">
        <v>41</v>
      </c>
      <c r="C436" s="2">
        <f>C437+C440+C443</f>
        <v>3411822</v>
      </c>
    </row>
    <row r="437" spans="2:3" ht="15.75">
      <c r="B437" s="59" t="s">
        <v>46</v>
      </c>
      <c r="C437" s="65">
        <f>SUM(C438:C439)</f>
        <v>1580255</v>
      </c>
    </row>
    <row r="438" spans="2:3" ht="15.75">
      <c r="B438" s="67" t="s">
        <v>21</v>
      </c>
      <c r="C438" s="132">
        <v>1157645</v>
      </c>
    </row>
    <row r="439" spans="2:3" ht="15.75">
      <c r="B439" s="67" t="s">
        <v>3</v>
      </c>
      <c r="C439" s="132">
        <v>422610</v>
      </c>
    </row>
    <row r="440" spans="2:3" ht="15.75">
      <c r="B440" s="15" t="s">
        <v>104</v>
      </c>
      <c r="C440" s="95">
        <f>SUM(C441:C442)</f>
        <v>109278</v>
      </c>
    </row>
    <row r="441" spans="2:3" ht="15.75">
      <c r="B441" s="67" t="s">
        <v>21</v>
      </c>
      <c r="C441" s="62">
        <v>6723</v>
      </c>
    </row>
    <row r="442" spans="2:3" ht="15.75">
      <c r="B442" s="69" t="s">
        <v>3</v>
      </c>
      <c r="C442" s="117">
        <v>102555</v>
      </c>
    </row>
    <row r="443" spans="2:3" ht="15.75">
      <c r="B443" s="15" t="s">
        <v>105</v>
      </c>
      <c r="C443" s="95">
        <f>SUM(C444:C445)</f>
        <v>1722289</v>
      </c>
    </row>
    <row r="444" spans="2:3" ht="15.75">
      <c r="B444" s="67" t="s">
        <v>21</v>
      </c>
      <c r="C444" s="11">
        <v>285374</v>
      </c>
    </row>
    <row r="445" spans="2:3" ht="16.5" thickBot="1">
      <c r="B445" s="69" t="s">
        <v>3</v>
      </c>
      <c r="C445" s="47">
        <v>1436915</v>
      </c>
    </row>
    <row r="446" spans="2:3" ht="32.25" thickBot="1">
      <c r="B446" s="52" t="s">
        <v>42</v>
      </c>
      <c r="C446" s="2">
        <f>C447+C450</f>
        <v>565250</v>
      </c>
    </row>
    <row r="447" spans="2:3" ht="15.75">
      <c r="B447" s="59" t="s">
        <v>46</v>
      </c>
      <c r="C447" s="10">
        <f>SUM(C448:C449)</f>
        <v>565250</v>
      </c>
    </row>
    <row r="448" spans="2:3" ht="15.75">
      <c r="B448" s="60" t="s">
        <v>21</v>
      </c>
      <c r="C448" s="20">
        <v>468694</v>
      </c>
    </row>
    <row r="449" spans="2:3" ht="16.5" thickBot="1">
      <c r="B449" s="67" t="s">
        <v>3</v>
      </c>
      <c r="C449" s="11">
        <v>96556</v>
      </c>
    </row>
    <row r="450" spans="2:3" ht="32.25" hidden="1" thickBot="1">
      <c r="B450" s="144" t="s">
        <v>69</v>
      </c>
      <c r="C450" s="121"/>
    </row>
    <row r="451" spans="2:3" ht="16.5" thickBot="1">
      <c r="B451" s="61" t="s">
        <v>43</v>
      </c>
      <c r="C451" s="2">
        <f>C452+C454+C456</f>
        <v>563884</v>
      </c>
    </row>
    <row r="452" spans="2:3" ht="15.75">
      <c r="B452" s="59" t="s">
        <v>46</v>
      </c>
      <c r="C452" s="65">
        <f>C453</f>
        <v>227801</v>
      </c>
    </row>
    <row r="453" spans="2:3" ht="15.75">
      <c r="B453" s="67" t="s">
        <v>3</v>
      </c>
      <c r="C453" s="11">
        <v>227801</v>
      </c>
    </row>
    <row r="454" spans="2:3" ht="15.75">
      <c r="B454" s="15" t="s">
        <v>104</v>
      </c>
      <c r="C454" s="95">
        <f>C455</f>
        <v>149565</v>
      </c>
    </row>
    <row r="455" spans="2:3" ht="15.75">
      <c r="B455" s="69" t="s">
        <v>3</v>
      </c>
      <c r="C455" s="117">
        <v>149565</v>
      </c>
    </row>
    <row r="456" spans="2:3" ht="15.75">
      <c r="B456" s="15" t="s">
        <v>105</v>
      </c>
      <c r="C456" s="95">
        <f>C457</f>
        <v>186518</v>
      </c>
    </row>
    <row r="457" spans="2:3" ht="16.5" thickBot="1">
      <c r="B457" s="68" t="s">
        <v>3</v>
      </c>
      <c r="C457" s="47">
        <v>186518</v>
      </c>
    </row>
    <row r="458" spans="2:3" ht="16.5" thickBot="1">
      <c r="B458" s="52" t="s">
        <v>44</v>
      </c>
      <c r="C458" s="2">
        <f>C459+C462</f>
        <v>1068216</v>
      </c>
    </row>
    <row r="459" spans="2:3" ht="15.75">
      <c r="B459" s="59" t="s">
        <v>46</v>
      </c>
      <c r="C459" s="10">
        <f>SUM(C460:C461)</f>
        <v>1047408</v>
      </c>
    </row>
    <row r="460" spans="2:3" ht="15.75">
      <c r="B460" s="51" t="s">
        <v>2</v>
      </c>
      <c r="C460" s="9">
        <v>1046272</v>
      </c>
    </row>
    <row r="461" spans="2:3" ht="15.75">
      <c r="B461" s="51" t="s">
        <v>3</v>
      </c>
      <c r="C461" s="7">
        <v>1136</v>
      </c>
    </row>
    <row r="462" spans="2:3" ht="16.5" thickBot="1">
      <c r="B462" s="15" t="s">
        <v>110</v>
      </c>
      <c r="C462" s="121">
        <v>20808</v>
      </c>
    </row>
    <row r="463" spans="2:3" ht="16.5" thickBot="1">
      <c r="B463" s="52" t="s">
        <v>47</v>
      </c>
      <c r="C463" s="2">
        <f>C464+C467</f>
        <v>31760</v>
      </c>
    </row>
    <row r="464" spans="2:3" ht="15.75">
      <c r="B464" s="33" t="s">
        <v>46</v>
      </c>
      <c r="C464" s="10">
        <f>SUM(C465:C466)</f>
        <v>31683</v>
      </c>
    </row>
    <row r="465" spans="2:3" ht="15.75">
      <c r="B465" s="71" t="s">
        <v>21</v>
      </c>
      <c r="C465" s="20">
        <v>29414</v>
      </c>
    </row>
    <row r="466" spans="2:3" ht="15.75">
      <c r="B466" s="51" t="s">
        <v>3</v>
      </c>
      <c r="C466" s="11">
        <v>2269</v>
      </c>
    </row>
    <row r="467" spans="2:3" ht="15.75">
      <c r="B467" s="15" t="s">
        <v>104</v>
      </c>
      <c r="C467" s="95">
        <f>C468</f>
        <v>77</v>
      </c>
    </row>
    <row r="468" spans="2:3" ht="16.5" thickBot="1">
      <c r="B468" s="73" t="s">
        <v>3</v>
      </c>
      <c r="C468" s="47">
        <v>77</v>
      </c>
    </row>
    <row r="469" spans="2:3" ht="16.5" hidden="1" thickBot="1">
      <c r="B469" s="52" t="s">
        <v>64</v>
      </c>
      <c r="C469" s="2">
        <f>C470+C473</f>
        <v>0</v>
      </c>
    </row>
    <row r="470" spans="2:3" ht="15.75" hidden="1">
      <c r="B470" s="33" t="s">
        <v>46</v>
      </c>
      <c r="C470" s="10">
        <f>SUM(C471:C472)</f>
        <v>0</v>
      </c>
    </row>
    <row r="471" spans="2:3" ht="15.75" hidden="1">
      <c r="B471" s="71" t="s">
        <v>21</v>
      </c>
      <c r="C471" s="20"/>
    </row>
    <row r="472" spans="2:3" ht="15.75" hidden="1">
      <c r="B472" s="71" t="s">
        <v>3</v>
      </c>
      <c r="C472" s="11"/>
    </row>
    <row r="473" spans="2:3" ht="31.5" hidden="1">
      <c r="B473" s="15" t="s">
        <v>51</v>
      </c>
      <c r="C473" s="95">
        <f>SUM(C474:C475)</f>
        <v>0</v>
      </c>
    </row>
    <row r="474" spans="2:3" ht="15.75" hidden="1">
      <c r="B474" s="71" t="s">
        <v>21</v>
      </c>
      <c r="C474" s="11"/>
    </row>
    <row r="475" spans="2:3" ht="16.5" hidden="1" thickBot="1">
      <c r="B475" s="71" t="s">
        <v>3</v>
      </c>
      <c r="C475" s="47"/>
    </row>
    <row r="476" spans="2:3" ht="16.5" thickBot="1">
      <c r="B476" s="52" t="s">
        <v>48</v>
      </c>
      <c r="C476" s="2">
        <f>SUM(C478:C479)</f>
        <v>25500</v>
      </c>
    </row>
    <row r="477" spans="2:3" ht="15.75">
      <c r="B477" s="33" t="s">
        <v>46</v>
      </c>
      <c r="C477" s="10"/>
    </row>
    <row r="478" spans="2:3" ht="15.75">
      <c r="B478" s="71" t="s">
        <v>21</v>
      </c>
      <c r="C478" s="20">
        <v>14400</v>
      </c>
    </row>
    <row r="479" spans="2:3" ht="16.5" thickBot="1">
      <c r="B479" s="71" t="s">
        <v>3</v>
      </c>
      <c r="C479" s="12">
        <v>11100</v>
      </c>
    </row>
    <row r="480" spans="2:3" ht="16.5" thickBot="1">
      <c r="B480" s="52" t="s">
        <v>53</v>
      </c>
      <c r="C480" s="64">
        <f>C481+C484</f>
        <v>178215</v>
      </c>
    </row>
    <row r="481" spans="2:3" ht="15.75">
      <c r="B481" s="33" t="s">
        <v>46</v>
      </c>
      <c r="C481" s="118">
        <f>SUM(C482:C483)</f>
        <v>166676</v>
      </c>
    </row>
    <row r="482" spans="2:3" ht="15.75">
      <c r="B482" s="51" t="s">
        <v>2</v>
      </c>
      <c r="C482" s="21">
        <v>40</v>
      </c>
    </row>
    <row r="483" spans="2:3" ht="15.75">
      <c r="B483" s="51" t="s">
        <v>21</v>
      </c>
      <c r="C483" s="21">
        <v>166636</v>
      </c>
    </row>
    <row r="484" spans="2:3" ht="15.75">
      <c r="B484" s="15" t="s">
        <v>105</v>
      </c>
      <c r="C484" s="119">
        <f>SUM(C485:C485)</f>
        <v>11539</v>
      </c>
    </row>
    <row r="485" spans="2:3" ht="16.5" thickBot="1">
      <c r="B485" s="51" t="s">
        <v>21</v>
      </c>
      <c r="C485" s="21">
        <v>11539</v>
      </c>
    </row>
    <row r="486" spans="2:3" ht="16.5" thickBot="1">
      <c r="B486" s="52" t="s">
        <v>54</v>
      </c>
      <c r="C486" s="23">
        <f>SUM(C488:C489)</f>
        <v>62373</v>
      </c>
    </row>
    <row r="487" spans="2:3" ht="15.75">
      <c r="B487" s="33" t="s">
        <v>46</v>
      </c>
      <c r="C487" s="31"/>
    </row>
    <row r="488" spans="2:3" ht="15.75">
      <c r="B488" s="51" t="s">
        <v>21</v>
      </c>
      <c r="C488" s="126">
        <v>15768</v>
      </c>
    </row>
    <row r="489" spans="2:3" ht="16.5" thickBot="1">
      <c r="B489" s="73" t="s">
        <v>3</v>
      </c>
      <c r="C489" s="32">
        <v>46605</v>
      </c>
    </row>
    <row r="490" spans="2:3" ht="16.5" thickBot="1">
      <c r="B490" s="52" t="s">
        <v>88</v>
      </c>
      <c r="C490" s="23">
        <f>C491+C494</f>
        <v>739416</v>
      </c>
    </row>
    <row r="491" spans="2:3" ht="15.75">
      <c r="B491" s="33" t="s">
        <v>46</v>
      </c>
      <c r="C491" s="136">
        <f>SUM(C492:C493)</f>
        <v>738921</v>
      </c>
    </row>
    <row r="492" spans="2:3" ht="15.75">
      <c r="B492" s="71" t="s">
        <v>21</v>
      </c>
      <c r="C492" s="126">
        <v>730673</v>
      </c>
    </row>
    <row r="493" spans="2:3" ht="15.75">
      <c r="B493" s="71" t="s">
        <v>3</v>
      </c>
      <c r="C493" s="126">
        <v>8248</v>
      </c>
    </row>
    <row r="494" spans="2:3" ht="15.75">
      <c r="B494" s="15" t="s">
        <v>105</v>
      </c>
      <c r="C494" s="129">
        <f>C495+C496</f>
        <v>495</v>
      </c>
    </row>
    <row r="495" spans="2:3" ht="15.75" hidden="1">
      <c r="B495" s="71" t="s">
        <v>21</v>
      </c>
      <c r="C495" s="135"/>
    </row>
    <row r="496" spans="2:3" ht="16.5" thickBot="1">
      <c r="B496" s="71" t="s">
        <v>3</v>
      </c>
      <c r="C496" s="32">
        <v>495</v>
      </c>
    </row>
    <row r="497" spans="2:3" ht="16.5" thickBot="1">
      <c r="B497" s="52" t="s">
        <v>113</v>
      </c>
      <c r="C497" s="26">
        <f>C498+C501+C503</f>
        <v>3614129</v>
      </c>
    </row>
    <row r="498" spans="2:3" ht="15.75">
      <c r="B498" s="33" t="s">
        <v>46</v>
      </c>
      <c r="C498" s="27">
        <f>C499+C500</f>
        <v>154430</v>
      </c>
    </row>
    <row r="499" spans="2:3" ht="15.75">
      <c r="B499" s="51" t="s">
        <v>21</v>
      </c>
      <c r="C499" s="21">
        <v>90653</v>
      </c>
    </row>
    <row r="500" spans="2:3" ht="15.75">
      <c r="B500" s="51" t="s">
        <v>3</v>
      </c>
      <c r="C500" s="21">
        <v>63777</v>
      </c>
    </row>
    <row r="501" spans="2:3" ht="15.75">
      <c r="B501" s="15" t="s">
        <v>104</v>
      </c>
      <c r="C501" s="28">
        <f>C502</f>
        <v>2536245</v>
      </c>
    </row>
    <row r="502" spans="2:3" ht="15.75">
      <c r="B502" s="51" t="s">
        <v>3</v>
      </c>
      <c r="C502" s="21">
        <v>2536245</v>
      </c>
    </row>
    <row r="503" spans="2:3" ht="15.75">
      <c r="B503" s="15" t="s">
        <v>105</v>
      </c>
      <c r="C503" s="28">
        <f>C505</f>
        <v>923454</v>
      </c>
    </row>
    <row r="504" spans="2:3" ht="15.75" hidden="1">
      <c r="B504" s="51" t="s">
        <v>21</v>
      </c>
      <c r="C504" s="21"/>
    </row>
    <row r="505" spans="2:3" ht="16.5" thickBot="1">
      <c r="B505" s="51" t="s">
        <v>3</v>
      </c>
      <c r="C505" s="22">
        <v>923454</v>
      </c>
    </row>
    <row r="506" spans="2:3" ht="16.5" hidden="1" thickBot="1">
      <c r="B506" s="52" t="s">
        <v>55</v>
      </c>
      <c r="C506" s="23">
        <f>C507+C510</f>
        <v>0</v>
      </c>
    </row>
    <row r="507" spans="2:3" ht="15.75" hidden="1">
      <c r="B507" s="33" t="s">
        <v>46</v>
      </c>
      <c r="C507" s="30">
        <f>SUM(C508:C509)</f>
        <v>0</v>
      </c>
    </row>
    <row r="508" spans="2:3" ht="15.75" hidden="1">
      <c r="B508" s="81" t="s">
        <v>21</v>
      </c>
      <c r="C508" s="29"/>
    </row>
    <row r="509" spans="2:3" ht="15.75" hidden="1">
      <c r="B509" s="51" t="s">
        <v>3</v>
      </c>
      <c r="C509" s="21"/>
    </row>
    <row r="510" spans="2:3" ht="31.5" hidden="1">
      <c r="B510" s="15" t="s">
        <v>51</v>
      </c>
      <c r="C510" s="28">
        <f>C511</f>
        <v>0</v>
      </c>
    </row>
    <row r="511" spans="2:3" ht="16.5" hidden="1" thickBot="1">
      <c r="B511" s="73" t="s">
        <v>21</v>
      </c>
      <c r="C511" s="22"/>
    </row>
    <row r="512" spans="2:3" ht="16.5" thickBot="1">
      <c r="B512" s="52" t="s">
        <v>58</v>
      </c>
      <c r="C512" s="23">
        <f>C513+C517</f>
        <v>3322130</v>
      </c>
    </row>
    <row r="513" spans="2:3" ht="15.75">
      <c r="B513" s="33" t="s">
        <v>46</v>
      </c>
      <c r="C513" s="27">
        <f>SUM(C514:C516)</f>
        <v>3272770</v>
      </c>
    </row>
    <row r="514" spans="2:3" ht="15.75">
      <c r="B514" s="51" t="s">
        <v>2</v>
      </c>
      <c r="C514" s="21">
        <v>2432532</v>
      </c>
    </row>
    <row r="515" spans="2:3" ht="15.75">
      <c r="B515" s="51" t="s">
        <v>21</v>
      </c>
      <c r="C515" s="21">
        <v>615216</v>
      </c>
    </row>
    <row r="516" spans="2:3" ht="15.75">
      <c r="B516" s="51" t="s">
        <v>3</v>
      </c>
      <c r="C516" s="21">
        <v>225022</v>
      </c>
    </row>
    <row r="517" spans="2:3" ht="15.75">
      <c r="B517" s="15" t="s">
        <v>104</v>
      </c>
      <c r="C517" s="28">
        <f>C518</f>
        <v>49360</v>
      </c>
    </row>
    <row r="518" spans="2:3" ht="16.5" thickBot="1">
      <c r="B518" s="73" t="s">
        <v>21</v>
      </c>
      <c r="C518" s="22">
        <v>49360</v>
      </c>
    </row>
    <row r="519" spans="2:3" ht="16.5" thickBot="1">
      <c r="B519" s="52" t="s">
        <v>114</v>
      </c>
      <c r="C519" s="23">
        <f>SUM(C521:C523)</f>
        <v>747665</v>
      </c>
    </row>
    <row r="520" spans="2:3" ht="15.75">
      <c r="B520" s="33" t="s">
        <v>46</v>
      </c>
      <c r="C520" s="30"/>
    </row>
    <row r="521" spans="2:3" ht="15.75">
      <c r="B521" s="51" t="s">
        <v>2</v>
      </c>
      <c r="C521" s="21">
        <v>680598</v>
      </c>
    </row>
    <row r="522" spans="2:3" ht="15.75">
      <c r="B522" s="51" t="s">
        <v>21</v>
      </c>
      <c r="C522" s="21">
        <v>52832</v>
      </c>
    </row>
    <row r="523" spans="2:3" ht="16.5" thickBot="1">
      <c r="B523" s="73" t="s">
        <v>3</v>
      </c>
      <c r="C523" s="22">
        <v>14235</v>
      </c>
    </row>
    <row r="524" spans="2:3" ht="16.5" thickBot="1">
      <c r="B524" s="52" t="s">
        <v>91</v>
      </c>
      <c r="C524" s="23">
        <f>C525+C528</f>
        <v>901288</v>
      </c>
    </row>
    <row r="525" spans="2:3" ht="15.75">
      <c r="B525" s="33" t="s">
        <v>46</v>
      </c>
      <c r="C525" s="137">
        <f>SUM(C526:C527)</f>
        <v>887753</v>
      </c>
    </row>
    <row r="526" spans="2:3" ht="15.75">
      <c r="B526" s="81" t="s">
        <v>21</v>
      </c>
      <c r="C526" s="21">
        <v>769915</v>
      </c>
    </row>
    <row r="527" spans="2:3" ht="15.75">
      <c r="B527" s="51" t="s">
        <v>3</v>
      </c>
      <c r="C527" s="21">
        <v>117838</v>
      </c>
    </row>
    <row r="528" spans="2:3" ht="15.75">
      <c r="B528" s="15" t="s">
        <v>104</v>
      </c>
      <c r="C528" s="28">
        <f>C529</f>
        <v>13535</v>
      </c>
    </row>
    <row r="529" spans="2:3" ht="16.5" thickBot="1">
      <c r="B529" s="68" t="s">
        <v>3</v>
      </c>
      <c r="C529" s="22">
        <v>13535</v>
      </c>
    </row>
    <row r="530" spans="2:3" ht="16.5" thickBot="1">
      <c r="B530" s="61" t="s">
        <v>59</v>
      </c>
      <c r="C530" s="2">
        <f>C531+C534</f>
        <v>90818</v>
      </c>
    </row>
    <row r="531" spans="2:3" ht="15.75">
      <c r="B531" s="59" t="s">
        <v>46</v>
      </c>
      <c r="C531" s="10">
        <f>C532+C533</f>
        <v>89650</v>
      </c>
    </row>
    <row r="532" spans="2:3" ht="15.75">
      <c r="B532" s="60" t="s">
        <v>21</v>
      </c>
      <c r="C532" s="9">
        <v>71656</v>
      </c>
    </row>
    <row r="533" spans="2:3" ht="15.75">
      <c r="B533" s="67" t="s">
        <v>3</v>
      </c>
      <c r="C533" s="7">
        <v>17994</v>
      </c>
    </row>
    <row r="534" spans="2:3" ht="15.75">
      <c r="B534" s="15" t="s">
        <v>105</v>
      </c>
      <c r="C534" s="24">
        <f>C535</f>
        <v>1168</v>
      </c>
    </row>
    <row r="535" spans="2:3" ht="16.5" thickBot="1">
      <c r="B535" s="68" t="s">
        <v>3</v>
      </c>
      <c r="C535" s="18">
        <v>1168</v>
      </c>
    </row>
    <row r="536" spans="2:3" ht="16.5" thickBot="1">
      <c r="B536" s="52" t="s">
        <v>60</v>
      </c>
      <c r="C536" s="2">
        <f>C537+C540</f>
        <v>1700488</v>
      </c>
    </row>
    <row r="537" spans="2:3" ht="15.75">
      <c r="B537" s="59" t="s">
        <v>46</v>
      </c>
      <c r="C537" s="10">
        <f>C538+C539</f>
        <v>1620516</v>
      </c>
    </row>
    <row r="538" spans="2:3" ht="15.75">
      <c r="B538" s="51" t="s">
        <v>2</v>
      </c>
      <c r="C538" s="21">
        <v>1470416</v>
      </c>
    </row>
    <row r="539" spans="2:3" ht="15.75">
      <c r="B539" s="51" t="s">
        <v>21</v>
      </c>
      <c r="C539" s="21">
        <v>150100</v>
      </c>
    </row>
    <row r="540" spans="2:3" ht="15.75">
      <c r="B540" s="15" t="s">
        <v>104</v>
      </c>
      <c r="C540" s="28">
        <f>C542+C541</f>
        <v>79972</v>
      </c>
    </row>
    <row r="541" spans="2:3" ht="15.75">
      <c r="B541" s="51" t="s">
        <v>2</v>
      </c>
      <c r="C541" s="157">
        <v>79752</v>
      </c>
    </row>
    <row r="542" spans="2:3" ht="16.5" thickBot="1">
      <c r="B542" s="68" t="s">
        <v>21</v>
      </c>
      <c r="C542" s="22">
        <v>220</v>
      </c>
    </row>
    <row r="543" spans="2:3" ht="16.5" thickBot="1">
      <c r="B543" s="52" t="s">
        <v>61</v>
      </c>
      <c r="C543" s="2">
        <f>SUM(C545:C546)</f>
        <v>50760</v>
      </c>
    </row>
    <row r="544" spans="2:3" ht="15.75">
      <c r="B544" s="59" t="s">
        <v>46</v>
      </c>
      <c r="C544" s="10"/>
    </row>
    <row r="545" spans="2:3" ht="15.75">
      <c r="B545" s="71" t="s">
        <v>21</v>
      </c>
      <c r="C545" s="110">
        <v>32640</v>
      </c>
    </row>
    <row r="546" spans="2:3" ht="16.5" thickBot="1">
      <c r="B546" s="73" t="s">
        <v>3</v>
      </c>
      <c r="C546" s="32">
        <v>18120</v>
      </c>
    </row>
    <row r="547" spans="2:3" ht="16.5" thickBot="1">
      <c r="B547" s="52" t="s">
        <v>62</v>
      </c>
      <c r="C547" s="2">
        <f>C548+C552</f>
        <v>897089</v>
      </c>
    </row>
    <row r="548" spans="2:3" ht="15.75">
      <c r="B548" s="59" t="s">
        <v>46</v>
      </c>
      <c r="C548" s="10">
        <f>SUM(C549:C551)</f>
        <v>893543</v>
      </c>
    </row>
    <row r="549" spans="2:3" ht="15.75">
      <c r="B549" s="51" t="s">
        <v>2</v>
      </c>
      <c r="C549" s="7">
        <v>462800</v>
      </c>
    </row>
    <row r="550" spans="2:3" ht="15.75">
      <c r="B550" s="51" t="s">
        <v>21</v>
      </c>
      <c r="C550" s="7">
        <v>424090</v>
      </c>
    </row>
    <row r="551" spans="2:3" ht="15.75">
      <c r="B551" s="51" t="s">
        <v>3</v>
      </c>
      <c r="C551" s="7">
        <v>6653</v>
      </c>
    </row>
    <row r="552" spans="2:3" ht="15.75">
      <c r="B552" s="15" t="s">
        <v>104</v>
      </c>
      <c r="C552" s="24">
        <f>C553</f>
        <v>3546</v>
      </c>
    </row>
    <row r="553" spans="2:3" ht="16.5" thickBot="1">
      <c r="B553" s="68" t="s">
        <v>3</v>
      </c>
      <c r="C553" s="18">
        <v>3546</v>
      </c>
    </row>
    <row r="554" spans="2:3" ht="16.5" hidden="1" thickBot="1">
      <c r="B554" s="58" t="s">
        <v>116</v>
      </c>
      <c r="C554" s="2">
        <f>C555+C559+C572</f>
        <v>0</v>
      </c>
    </row>
    <row r="555" spans="2:3" ht="15.75" hidden="1">
      <c r="B555" s="59" t="s">
        <v>46</v>
      </c>
      <c r="C555" s="65">
        <f>SUM(C556:C558)</f>
        <v>0</v>
      </c>
    </row>
    <row r="556" spans="2:3" ht="15.75" hidden="1">
      <c r="B556" s="79" t="s">
        <v>2</v>
      </c>
      <c r="C556" s="9"/>
    </row>
    <row r="557" spans="2:3" ht="15.75" hidden="1">
      <c r="B557" s="51" t="s">
        <v>21</v>
      </c>
      <c r="C557" s="7"/>
    </row>
    <row r="558" spans="2:3" ht="15.75" hidden="1">
      <c r="B558" s="51" t="s">
        <v>3</v>
      </c>
      <c r="C558" s="7"/>
    </row>
    <row r="559" spans="2:3" ht="15.75" hidden="1">
      <c r="B559" s="15" t="s">
        <v>104</v>
      </c>
      <c r="C559" s="24">
        <f>SUM(C560:C561)</f>
        <v>0</v>
      </c>
    </row>
    <row r="560" spans="2:3" ht="15.75" hidden="1">
      <c r="B560" s="71" t="s">
        <v>21</v>
      </c>
      <c r="C560" s="7"/>
    </row>
    <row r="561" spans="2:3" ht="15.75" hidden="1">
      <c r="B561" s="51" t="s">
        <v>3</v>
      </c>
      <c r="C561" s="7"/>
    </row>
    <row r="562" spans="2:3" ht="15.75" hidden="1">
      <c r="B562" s="147" t="s">
        <v>74</v>
      </c>
      <c r="C562" s="148">
        <f>C563+C565</f>
        <v>0</v>
      </c>
    </row>
    <row r="563" spans="2:3" ht="15.75" hidden="1">
      <c r="B563" s="15" t="s">
        <v>46</v>
      </c>
      <c r="C563" s="24">
        <f>C564</f>
        <v>0</v>
      </c>
    </row>
    <row r="564" spans="2:3" ht="15.75" hidden="1">
      <c r="B564" s="67" t="s">
        <v>3</v>
      </c>
      <c r="C564" s="7"/>
    </row>
    <row r="565" spans="2:3" ht="31.5" hidden="1">
      <c r="B565" s="15" t="s">
        <v>51</v>
      </c>
      <c r="C565" s="24">
        <f>C566</f>
        <v>0</v>
      </c>
    </row>
    <row r="566" spans="2:3" ht="15.75" hidden="1">
      <c r="B566" s="51" t="s">
        <v>3</v>
      </c>
      <c r="C566" s="7"/>
    </row>
    <row r="567" spans="2:3" ht="15.75" hidden="1">
      <c r="B567" s="147" t="s">
        <v>75</v>
      </c>
      <c r="C567" s="148">
        <f>SUM(C569:C571)</f>
        <v>0</v>
      </c>
    </row>
    <row r="568" spans="2:3" ht="15.75" hidden="1">
      <c r="B568" s="15" t="s">
        <v>46</v>
      </c>
      <c r="C568" s="24"/>
    </row>
    <row r="569" spans="2:3" ht="15.75" hidden="1">
      <c r="B569" s="51" t="s">
        <v>2</v>
      </c>
      <c r="C569" s="7"/>
    </row>
    <row r="570" spans="2:3" ht="15.75" hidden="1">
      <c r="B570" s="51" t="s">
        <v>21</v>
      </c>
      <c r="C570" s="7"/>
    </row>
    <row r="571" spans="2:3" ht="15.75" hidden="1">
      <c r="B571" s="51" t="s">
        <v>3</v>
      </c>
      <c r="C571" s="7"/>
    </row>
    <row r="572" spans="2:3" ht="15.75" hidden="1">
      <c r="B572" s="15" t="s">
        <v>105</v>
      </c>
      <c r="C572" s="24">
        <f>C573</f>
        <v>0</v>
      </c>
    </row>
    <row r="573" spans="2:3" ht="16.5" hidden="1" thickBot="1">
      <c r="B573" s="71" t="s">
        <v>21</v>
      </c>
      <c r="C573" s="18"/>
    </row>
    <row r="574" spans="2:3" ht="16.5" thickBot="1">
      <c r="B574" s="52" t="s">
        <v>79</v>
      </c>
      <c r="C574" s="5">
        <f>C575+C579+C583</f>
        <v>330243</v>
      </c>
    </row>
    <row r="575" spans="2:3" ht="15.75" hidden="1">
      <c r="B575" s="33" t="s">
        <v>46</v>
      </c>
      <c r="C575" s="34">
        <f>SUM(C576:C578)</f>
        <v>0</v>
      </c>
    </row>
    <row r="576" spans="2:3" ht="15.75" hidden="1">
      <c r="B576" s="51" t="s">
        <v>2</v>
      </c>
      <c r="C576" s="19"/>
    </row>
    <row r="577" spans="2:3" ht="15.75" hidden="1">
      <c r="B577" s="51" t="s">
        <v>21</v>
      </c>
      <c r="C577" s="19"/>
    </row>
    <row r="578" spans="2:3" ht="15.75" hidden="1">
      <c r="B578" s="51" t="s">
        <v>3</v>
      </c>
      <c r="C578" s="19"/>
    </row>
    <row r="579" spans="2:3" ht="15.75">
      <c r="B579" s="15" t="s">
        <v>104</v>
      </c>
      <c r="C579" s="13">
        <f>SUM(C580:C582)</f>
        <v>248906</v>
      </c>
    </row>
    <row r="580" spans="2:3" ht="15.75" hidden="1">
      <c r="B580" s="51" t="s">
        <v>2</v>
      </c>
      <c r="C580" s="19"/>
    </row>
    <row r="581" spans="2:3" ht="15.75">
      <c r="B581" s="51" t="s">
        <v>21</v>
      </c>
      <c r="C581" s="131">
        <v>606</v>
      </c>
    </row>
    <row r="582" spans="2:3" ht="15.75">
      <c r="B582" s="75" t="s">
        <v>3</v>
      </c>
      <c r="C582" s="131">
        <v>248300</v>
      </c>
    </row>
    <row r="583" spans="2:3" ht="15.75">
      <c r="B583" s="15" t="s">
        <v>105</v>
      </c>
      <c r="C583" s="24">
        <f>SUM(C584:C585)</f>
        <v>81337</v>
      </c>
    </row>
    <row r="584" spans="2:3" ht="15.75" hidden="1">
      <c r="B584" s="51" t="s">
        <v>21</v>
      </c>
      <c r="C584" s="7"/>
    </row>
    <row r="585" spans="2:3" ht="16.5" thickBot="1">
      <c r="B585" s="73" t="s">
        <v>3</v>
      </c>
      <c r="C585" s="18">
        <v>81337</v>
      </c>
    </row>
    <row r="586" spans="2:3" ht="16.5" thickBot="1">
      <c r="B586" s="63" t="s">
        <v>76</v>
      </c>
      <c r="C586" s="125">
        <f>C588+C589</f>
        <v>215980</v>
      </c>
    </row>
    <row r="587" spans="2:3" ht="15.75">
      <c r="B587" s="59" t="s">
        <v>46</v>
      </c>
      <c r="C587" s="10"/>
    </row>
    <row r="588" spans="2:3" ht="15.75">
      <c r="B588" s="51" t="s">
        <v>21</v>
      </c>
      <c r="C588" s="7">
        <v>96240</v>
      </c>
    </row>
    <row r="589" spans="2:3" ht="16.5" thickBot="1">
      <c r="B589" s="73" t="s">
        <v>3</v>
      </c>
      <c r="C589" s="18">
        <v>119740</v>
      </c>
    </row>
    <row r="590" spans="2:3" ht="16.5" thickBot="1">
      <c r="B590" s="52" t="s">
        <v>77</v>
      </c>
      <c r="C590" s="2">
        <f>SUM(C592:C593)</f>
        <v>35090</v>
      </c>
    </row>
    <row r="591" spans="2:3" ht="15.75">
      <c r="B591" s="59" t="s">
        <v>46</v>
      </c>
      <c r="C591" s="10"/>
    </row>
    <row r="592" spans="2:3" ht="15.75">
      <c r="B592" s="71" t="s">
        <v>21</v>
      </c>
      <c r="C592" s="110">
        <f>13110+6600</f>
        <v>19710</v>
      </c>
    </row>
    <row r="593" spans="2:3" ht="16.5" thickBot="1">
      <c r="B593" s="73" t="s">
        <v>3</v>
      </c>
      <c r="C593" s="32">
        <v>15380</v>
      </c>
    </row>
    <row r="594" spans="2:3" ht="16.5" hidden="1" thickBot="1">
      <c r="B594" s="52" t="s">
        <v>78</v>
      </c>
      <c r="C594" s="23">
        <f>SUM(C596:C597)</f>
        <v>0</v>
      </c>
    </row>
    <row r="595" spans="2:3" ht="15.75" hidden="1">
      <c r="B595" s="33" t="s">
        <v>46</v>
      </c>
      <c r="C595" s="110"/>
    </row>
    <row r="596" spans="2:3" ht="15.75" hidden="1">
      <c r="B596" s="71" t="s">
        <v>21</v>
      </c>
      <c r="C596" s="126"/>
    </row>
    <row r="597" spans="2:3" ht="16.5" hidden="1" thickBot="1">
      <c r="B597" s="73" t="s">
        <v>3</v>
      </c>
      <c r="C597" s="32"/>
    </row>
    <row r="598" spans="2:3" ht="16.5" hidden="1" thickBot="1">
      <c r="B598" s="63" t="s">
        <v>95</v>
      </c>
      <c r="C598" s="128">
        <f>C600</f>
        <v>0</v>
      </c>
    </row>
    <row r="599" spans="2:3" ht="15.75" hidden="1">
      <c r="B599" s="33" t="s">
        <v>46</v>
      </c>
      <c r="C599" s="30"/>
    </row>
    <row r="600" spans="2:3" ht="16.5" hidden="1" thickBot="1">
      <c r="B600" s="75" t="s">
        <v>21</v>
      </c>
      <c r="C600" s="135"/>
    </row>
    <row r="601" spans="2:3" ht="16.5" thickBot="1">
      <c r="B601" s="52" t="s">
        <v>80</v>
      </c>
      <c r="C601" s="23">
        <f>C602+C605</f>
        <v>70811</v>
      </c>
    </row>
    <row r="602" spans="2:3" ht="15.75">
      <c r="B602" s="59" t="s">
        <v>46</v>
      </c>
      <c r="C602" s="30">
        <f>SUM(C603:C604)</f>
        <v>60235</v>
      </c>
    </row>
    <row r="603" spans="2:3" ht="15.75">
      <c r="B603" s="71" t="s">
        <v>21</v>
      </c>
      <c r="C603" s="126">
        <v>53479</v>
      </c>
    </row>
    <row r="604" spans="2:3" ht="15.75">
      <c r="B604" s="75" t="s">
        <v>3</v>
      </c>
      <c r="C604" s="135">
        <v>6756</v>
      </c>
    </row>
    <row r="605" spans="2:3" ht="15.75">
      <c r="B605" s="15" t="s">
        <v>104</v>
      </c>
      <c r="C605" s="129">
        <f>C606</f>
        <v>10576</v>
      </c>
    </row>
    <row r="606" spans="2:3" ht="16.5" thickBot="1">
      <c r="B606" s="73" t="s">
        <v>3</v>
      </c>
      <c r="C606" s="32">
        <v>10576</v>
      </c>
    </row>
    <row r="607" spans="2:3" ht="16.5" thickBot="1">
      <c r="B607" s="52" t="s">
        <v>120</v>
      </c>
      <c r="C607" s="23">
        <f>C608+C611+C613</f>
        <v>814999</v>
      </c>
    </row>
    <row r="608" spans="2:3" ht="15.75">
      <c r="B608" s="33" t="s">
        <v>46</v>
      </c>
      <c r="C608" s="30">
        <f>SUM(C609:C610)</f>
        <v>610560</v>
      </c>
    </row>
    <row r="609" spans="2:3" ht="15.75">
      <c r="B609" s="51" t="s">
        <v>21</v>
      </c>
      <c r="C609" s="110">
        <v>501427</v>
      </c>
    </row>
    <row r="610" spans="2:3" ht="15.75">
      <c r="B610" s="51" t="s">
        <v>3</v>
      </c>
      <c r="C610" s="126">
        <v>109133</v>
      </c>
    </row>
    <row r="611" spans="2:3" ht="15.75">
      <c r="B611" s="15" t="s">
        <v>104</v>
      </c>
      <c r="C611" s="129">
        <f>C612</f>
        <v>23133</v>
      </c>
    </row>
    <row r="612" spans="2:3" ht="15.75">
      <c r="B612" s="75" t="s">
        <v>3</v>
      </c>
      <c r="C612" s="135">
        <v>23133</v>
      </c>
    </row>
    <row r="613" spans="2:3" ht="15.75">
      <c r="B613" s="15" t="s">
        <v>105</v>
      </c>
      <c r="C613" s="129">
        <f>C614+C615</f>
        <v>181306</v>
      </c>
    </row>
    <row r="614" spans="2:3" ht="15.75">
      <c r="B614" s="51" t="s">
        <v>21</v>
      </c>
      <c r="C614" s="126">
        <v>14738</v>
      </c>
    </row>
    <row r="615" spans="2:3" ht="16.5" thickBot="1">
      <c r="B615" s="73" t="s">
        <v>3</v>
      </c>
      <c r="C615" s="32">
        <v>166568</v>
      </c>
    </row>
    <row r="616" spans="2:3" ht="16.5" thickBot="1">
      <c r="B616" s="52" t="s">
        <v>84</v>
      </c>
      <c r="C616" s="23">
        <f>C617+C621+C625</f>
        <v>2055937</v>
      </c>
    </row>
    <row r="617" spans="2:3" ht="15.75">
      <c r="B617" s="33" t="s">
        <v>46</v>
      </c>
      <c r="C617" s="30">
        <f>SUM(C618:C620)</f>
        <v>1447318</v>
      </c>
    </row>
    <row r="618" spans="2:3" ht="15.75">
      <c r="B618" s="51" t="s">
        <v>32</v>
      </c>
      <c r="C618" s="126">
        <v>1043152</v>
      </c>
    </row>
    <row r="619" spans="2:3" ht="15.75">
      <c r="B619" s="51" t="s">
        <v>21</v>
      </c>
      <c r="C619" s="126">
        <v>286604</v>
      </c>
    </row>
    <row r="620" spans="2:3" ht="15.75">
      <c r="B620" s="51" t="s">
        <v>3</v>
      </c>
      <c r="C620" s="126">
        <v>117562</v>
      </c>
    </row>
    <row r="621" spans="2:3" ht="15.75">
      <c r="B621" s="15" t="s">
        <v>104</v>
      </c>
      <c r="C621" s="129">
        <f>SUM(C622:C624)</f>
        <v>8680</v>
      </c>
    </row>
    <row r="622" spans="2:3" ht="15.75">
      <c r="B622" s="51" t="s">
        <v>32</v>
      </c>
      <c r="C622" s="126">
        <v>8680</v>
      </c>
    </row>
    <row r="623" spans="2:3" ht="15.75" hidden="1">
      <c r="B623" s="51" t="s">
        <v>21</v>
      </c>
      <c r="C623" s="135"/>
    </row>
    <row r="624" spans="2:3" ht="15.75" hidden="1">
      <c r="B624" s="75" t="s">
        <v>3</v>
      </c>
      <c r="C624" s="135"/>
    </row>
    <row r="625" spans="2:3" ht="15.75">
      <c r="B625" s="15" t="s">
        <v>105</v>
      </c>
      <c r="C625" s="129">
        <f>SUM(C626:C627)</f>
        <v>599939</v>
      </c>
    </row>
    <row r="626" spans="2:3" ht="15.75">
      <c r="B626" s="71" t="s">
        <v>21</v>
      </c>
      <c r="C626" s="126">
        <v>110</v>
      </c>
    </row>
    <row r="627" spans="2:3" ht="16.5" thickBot="1">
      <c r="B627" s="73" t="s">
        <v>3</v>
      </c>
      <c r="C627" s="32">
        <v>599829</v>
      </c>
    </row>
    <row r="628" spans="2:3" ht="16.5" thickBot="1">
      <c r="B628" s="63" t="s">
        <v>102</v>
      </c>
      <c r="C628" s="23">
        <f>+C629+C631</f>
        <v>831449</v>
      </c>
    </row>
    <row r="629" spans="2:3" ht="15.75">
      <c r="B629" s="33" t="s">
        <v>46</v>
      </c>
      <c r="C629" s="30">
        <f>C630</f>
        <v>24503</v>
      </c>
    </row>
    <row r="630" spans="2:3" ht="15.75">
      <c r="B630" s="51" t="s">
        <v>3</v>
      </c>
      <c r="C630" s="126">
        <v>24503</v>
      </c>
    </row>
    <row r="631" spans="2:3" ht="15.75">
      <c r="B631" s="15" t="s">
        <v>104</v>
      </c>
      <c r="C631" s="129">
        <f>C632</f>
        <v>806946</v>
      </c>
    </row>
    <row r="632" spans="2:3" ht="16.5" thickBot="1">
      <c r="B632" s="75" t="s">
        <v>3</v>
      </c>
      <c r="C632" s="135">
        <v>806946</v>
      </c>
    </row>
    <row r="633" spans="2:3" ht="16.5" hidden="1" thickBot="1">
      <c r="B633" s="52" t="s">
        <v>111</v>
      </c>
      <c r="C633" s="23">
        <f>C634</f>
        <v>0</v>
      </c>
    </row>
    <row r="634" spans="2:3" ht="16.5" hidden="1" thickBot="1">
      <c r="B634" s="79"/>
      <c r="C634" s="110"/>
    </row>
    <row r="635" spans="2:3" ht="16.5" thickBot="1">
      <c r="B635" s="58" t="s">
        <v>68</v>
      </c>
      <c r="C635" s="2">
        <f>3689070+7868557+1776620+91039947</f>
        <v>104374194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Company>Энергосбыт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Свинухов</cp:lastModifiedBy>
  <cp:lastPrinted>2015-03-04T07:33:19Z</cp:lastPrinted>
  <dcterms:created xsi:type="dcterms:W3CDTF">2007-01-10T10:16:36Z</dcterms:created>
  <dcterms:modified xsi:type="dcterms:W3CDTF">2015-03-04T07:33:57Z</dcterms:modified>
</cp:coreProperties>
</file>