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10 октябрь 2016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E38" i="1" l="1"/>
  <c r="E20" i="1" l="1"/>
  <c r="E19" i="1"/>
  <c r="E13" i="1"/>
  <c r="E12" i="1"/>
  <c r="E11" i="1"/>
  <c r="C38" i="1"/>
  <c r="C20" i="1" l="1"/>
  <c r="C19" i="1"/>
  <c r="C13" i="1"/>
  <c r="C12" i="1"/>
  <c r="C11" i="1"/>
  <c r="B38" i="1"/>
  <c r="B20" i="1" l="1"/>
  <c r="B19" i="1"/>
  <c r="B13" i="1"/>
  <c r="B12" i="1"/>
  <c r="B11" i="1"/>
  <c r="B34" i="3"/>
  <c r="B36" i="3" l="1"/>
  <c r="B37" i="3"/>
  <c r="B35" i="3"/>
  <c r="D38" i="1" l="1"/>
  <c r="E38" i="3"/>
  <c r="D38" i="3"/>
  <c r="C38" i="3"/>
  <c r="B38" i="3"/>
  <c r="C20" i="3" l="1"/>
  <c r="C19" i="3"/>
  <c r="C13" i="3"/>
  <c r="C12" i="3"/>
  <c r="C11" i="3"/>
  <c r="D20" i="3"/>
  <c r="D19" i="3"/>
  <c r="D13" i="3"/>
  <c r="D12" i="3"/>
  <c r="D11" i="3"/>
  <c r="E20" i="3"/>
  <c r="E19" i="3"/>
  <c r="E13" i="3"/>
  <c r="E12" i="3"/>
  <c r="E11" i="3"/>
  <c r="B20" i="3"/>
  <c r="B19" i="3"/>
  <c r="B13" i="3"/>
  <c r="B12" i="3"/>
  <c r="B11" i="3"/>
  <c r="D20" i="1"/>
  <c r="D19" i="1"/>
  <c r="D13" i="1"/>
  <c r="D12" i="1"/>
  <c r="D11" i="1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<sst xmlns="http://schemas.openxmlformats.org/spreadsheetml/2006/main" count="69" uniqueCount="25">
  <si>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</si>
  <si>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</si>
  <si>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</si>
  <si>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</si>
  <si>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</si>
  <si>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</si>
  <si>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</si>
  <si>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</si>
  <si>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</si>
  <si>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</si>
  <si>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</si>
  <si>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</si>
  <si>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</si>
  <si>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</si>
  <si>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</si>
  <si>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</si>
  <si>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</si>
  <si>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</si>
  <si>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</si>
  <si>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</si>
  <si>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</si>
  <si>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</si>
  <si>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</si>
  <si>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не менее 10МВт: 5,19% * 1,53 * Цэ(м)</t>
  </si>
  <si>
    <t>Услуги АО "СО ЕЭС"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</si>
</sst>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10%20&#1086;&#1082;&#1090;&#1103;&#1073;&#1088;&#1100;%202016/20161110_SAMARAEN_PSAMARAE_10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10%20&#1086;&#1082;&#1090;&#1103;&#1073;&#1088;&#1100;%202016/&#1056;&#1040;&#1057;&#1063;&#1045;&#1058;%20&#1062;&#1045;&#1053;%20&#1054;&#1082;&#1090;&#1103;&#1073;&#1088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933,62</v>
          </cell>
        </row>
        <row r="12">
          <cell r="B12" t="str">
            <v>1918,96</v>
          </cell>
        </row>
        <row r="13">
          <cell r="B13" t="str">
            <v>3892,72</v>
          </cell>
        </row>
        <row r="15">
          <cell r="B15" t="str">
            <v>933,62</v>
          </cell>
        </row>
        <row r="16">
          <cell r="B16" t="str">
            <v>2922,25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1076.3399999999999</v>
          </cell>
          <cell r="C5">
            <v>1645.02</v>
          </cell>
          <cell r="D5">
            <v>2466.19</v>
          </cell>
          <cell r="E5">
            <v>3523.88</v>
          </cell>
        </row>
        <row r="13">
          <cell r="B13">
            <v>2.82</v>
          </cell>
        </row>
        <row r="14">
          <cell r="B14">
            <v>1.0089999999999999</v>
          </cell>
        </row>
        <row r="15">
          <cell r="B15">
            <v>0.28899999999999998</v>
          </cell>
        </row>
        <row r="16">
          <cell r="B16">
            <v>1.5169999999999999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abSelected="1" topLeftCell="A4" zoomScale="80" zoomScaleNormal="80" workbookViewId="0">
      <selection activeCell="D4" sqref="D4"/>
    </sheetView>
  </sheetViews>
  <sheetFormatPr defaultRowHeight="12.75" x14ac:dyDescent="0.2"/>
  <cols>
    <col min="1" max="1" width="15.42578125" customWidth="1"/>
    <col min="2" max="2" width="11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9" ht="18" customHeight="1" x14ac:dyDescent="0.2">
      <c r="A4" s="9"/>
      <c r="B4" s="9"/>
      <c r="C4" s="9"/>
      <c r="D4" s="28">
        <v>42644</v>
      </c>
      <c r="E4" s="9"/>
      <c r="F4" s="9"/>
      <c r="G4" s="9"/>
      <c r="H4" s="9"/>
      <c r="I4" s="9"/>
    </row>
    <row r="5" spans="1:9" ht="15.75" x14ac:dyDescent="0.25">
      <c r="A5" s="14" t="s">
        <v>21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7" t="s">
        <v>3</v>
      </c>
      <c r="C9" s="37"/>
      <c r="D9" s="37"/>
      <c r="E9" s="37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[1]Лист1!$B$11+ROUND([1]Лист1!$B$11*0.0519*1.53,2)+B$38</f>
        <v>2086.92</v>
      </c>
      <c r="C11" s="24">
        <f>[1]Лист1!$B$11+ROUND([1]Лист1!$B$11*0.0519*1.53,2)+C$38</f>
        <v>2655.6</v>
      </c>
      <c r="D11" s="24">
        <f>[1]Лист1!$B$11+ROUND([1]Лист1!$B$11*0.0519*1.53,2)+D$38</f>
        <v>3476.7700000000004</v>
      </c>
      <c r="E11" s="24">
        <f>[1]Лист1!$B$11+ROUND([1]Лист1!$B$11*0.0519*1.53,2)+E$38</f>
        <v>4534.46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[1]Лист1!$B$12+ROUND([1]Лист1!$B$12*0.0519*1.53,2)+B$38</f>
        <v>3150.5</v>
      </c>
      <c r="C12" s="24">
        <f>[1]Лист1!$B$12+ROUND([1]Лист1!$B$12*0.0519*1.53,2)+C$38</f>
        <v>3719.1800000000003</v>
      </c>
      <c r="D12" s="24">
        <f>[1]Лист1!$B$12+ROUND([1]Лист1!$B$12*0.0519*1.53,2)+D$38</f>
        <v>4540.3500000000004</v>
      </c>
      <c r="E12" s="24">
        <f>[1]Лист1!$B$12+ROUND([1]Лист1!$B$12*0.0519*1.53,2)+E$38</f>
        <v>5598.0400000000009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[1]Лист1!$B$13+ROUND([1]Лист1!$B$13*0.0519*1.53,2)+B$38</f>
        <v>5280.99</v>
      </c>
      <c r="C13" s="24">
        <f>[1]Лист1!$B$13+ROUND([1]Лист1!$B$13*0.0519*1.53,2)+C$38</f>
        <v>5849.67</v>
      </c>
      <c r="D13" s="24">
        <f>[1]Лист1!$B$13+ROUND([1]Лист1!$B$13*0.0519*1.53,2)+D$38</f>
        <v>6670.84</v>
      </c>
      <c r="E13" s="24">
        <f>[1]Лист1!$B$13+ROUND([1]Лист1!$B$13*0.0519*1.53,2)+E$38</f>
        <v>7728.5300000000007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7" t="s">
        <v>3</v>
      </c>
      <c r="C17" s="37"/>
      <c r="D17" s="37"/>
      <c r="E17" s="37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[1]Лист1!$B$15+ROUND([1]Лист1!$B$15*0.0519*1.53,2)+B$38</f>
        <v>2086.92</v>
      </c>
      <c r="C19" s="24">
        <f>[1]Лист1!$B$15+ROUND([1]Лист1!$B$15*0.0519*1.53,2)+C$38</f>
        <v>2655.6</v>
      </c>
      <c r="D19" s="24">
        <f>[1]Лист1!$B$15+ROUND([1]Лист1!$B$15*0.0519*1.53,2)+D$38</f>
        <v>3476.7700000000004</v>
      </c>
      <c r="E19" s="24">
        <f>[1]Лист1!$B$15+ROUND([1]Лист1!$B$15*0.0519*1.53,2)+E$38</f>
        <v>4534.46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[1]Лист1!$B$16+ROUND([1]Лист1!$B$16*0.0519*1.53,2)+B$38</f>
        <v>4233.46</v>
      </c>
      <c r="C20" s="24">
        <f>[1]Лист1!$B$16+ROUND([1]Лист1!$B$16*0.0519*1.53,2)+C$38</f>
        <v>4802.1400000000003</v>
      </c>
      <c r="D20" s="24">
        <f>[1]Лист1!$B$16+ROUND([1]Лист1!$B$16*0.0519*1.53,2)+D$38</f>
        <v>5623.31</v>
      </c>
      <c r="E20" s="24">
        <f>[1]Лист1!$B$16+ROUND([1]Лист1!$B$16*0.0519*1.53,2)+E$38</f>
        <v>6681</v>
      </c>
      <c r="F20" s="11"/>
      <c r="G20" s="11"/>
      <c r="H20" s="11"/>
      <c r="I20" s="11"/>
    </row>
    <row r="22" spans="1:9" ht="13.5" x14ac:dyDescent="0.25">
      <c r="A22" s="32" t="s">
        <v>13</v>
      </c>
      <c r="B22" s="32"/>
      <c r="C22" s="32"/>
      <c r="D22" s="32"/>
      <c r="E22" s="32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19</v>
      </c>
      <c r="B24" s="20"/>
      <c r="C24" s="20"/>
      <c r="D24" s="20"/>
      <c r="E24" s="20"/>
    </row>
    <row r="26" spans="1:9" ht="15.75" customHeight="1" x14ac:dyDescent="0.2">
      <c r="A26" s="38" t="s">
        <v>23</v>
      </c>
      <c r="B26" s="39"/>
      <c r="C26" s="39"/>
      <c r="D26" s="39"/>
      <c r="E26" s="39"/>
    </row>
    <row r="27" spans="1:9" ht="12.75" customHeight="1" x14ac:dyDescent="0.2">
      <c r="A27" s="39"/>
      <c r="B27" s="39"/>
      <c r="C27" s="39"/>
      <c r="D27" s="39"/>
      <c r="E27" s="39"/>
    </row>
    <row r="28" spans="1:9" ht="15.75" customHeight="1" x14ac:dyDescent="0.2">
      <c r="A28" s="39"/>
      <c r="B28" s="39"/>
      <c r="C28" s="39"/>
      <c r="D28" s="39"/>
      <c r="E28" s="39"/>
    </row>
    <row r="29" spans="1:9" ht="16.5" customHeight="1" x14ac:dyDescent="0.2">
      <c r="A29" s="39"/>
      <c r="B29" s="39"/>
      <c r="C29" s="39"/>
      <c r="D29" s="39"/>
      <c r="E29" s="39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18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90" customHeight="1" x14ac:dyDescent="0.25">
      <c r="A33" s="7" t="s">
        <v>14</v>
      </c>
      <c r="B33" s="25">
        <f>[2]услуги!$B$5</f>
        <v>1076.3399999999999</v>
      </c>
      <c r="C33" s="26">
        <f>[2]услуги!$C$5</f>
        <v>1645.02</v>
      </c>
      <c r="D33" s="26">
        <f>[2]услуги!$D$5</f>
        <v>2466.19</v>
      </c>
      <c r="E33" s="27">
        <f>[2]услуги!$E$5</f>
        <v>3523.88</v>
      </c>
    </row>
    <row r="34" spans="1:5" ht="150" x14ac:dyDescent="0.25">
      <c r="A34" s="15" t="s">
        <v>20</v>
      </c>
      <c r="B34" s="33">
        <f>[2]услуги!$B$13</f>
        <v>2.82</v>
      </c>
      <c r="C34" s="34"/>
      <c r="D34" s="34"/>
      <c r="E34" s="35"/>
    </row>
    <row r="35" spans="1:5" ht="30" x14ac:dyDescent="0.25">
      <c r="A35" s="15" t="s">
        <v>16</v>
      </c>
      <c r="B35" s="29">
        <f>[2]услуги!$B$14</f>
        <v>1.0089999999999999</v>
      </c>
      <c r="C35" s="30"/>
      <c r="D35" s="30"/>
      <c r="E35" s="31"/>
    </row>
    <row r="36" spans="1:5" ht="75" x14ac:dyDescent="0.25">
      <c r="A36" s="15" t="s">
        <v>17</v>
      </c>
      <c r="B36" s="29">
        <f>[2]услуги!$B$15</f>
        <v>0.28899999999999998</v>
      </c>
      <c r="C36" s="30"/>
      <c r="D36" s="30"/>
      <c r="E36" s="31"/>
    </row>
    <row r="37" spans="1:5" ht="30.75" thickBot="1" x14ac:dyDescent="0.3">
      <c r="A37" s="16" t="s">
        <v>24</v>
      </c>
      <c r="B37" s="29">
        <f>[2]услуги!$B$16</f>
        <v>1.5169999999999999</v>
      </c>
      <c r="C37" s="30"/>
      <c r="D37" s="30"/>
      <c r="E37" s="31"/>
    </row>
    <row r="38" spans="1:5" ht="15" thickBot="1" x14ac:dyDescent="0.25">
      <c r="A38" s="8" t="s">
        <v>15</v>
      </c>
      <c r="B38" s="17">
        <f>B33+B34</f>
        <v>1079.1599999999999</v>
      </c>
      <c r="C38" s="17">
        <f>C33+B34</f>
        <v>1647.84</v>
      </c>
      <c r="D38" s="17">
        <f>D33+B34</f>
        <v>2469.0100000000002</v>
      </c>
      <c r="E38" s="18">
        <f>E33+B34</f>
        <v>3526.7000000000003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4" zoomScale="80" zoomScaleNormal="80" workbookViewId="0">
      <selection activeCell="E12" sqref="E12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9" ht="24" customHeight="1" x14ac:dyDescent="0.2">
      <c r="A4" s="9"/>
      <c r="B4" s="9"/>
      <c r="C4" s="9"/>
      <c r="D4" s="28">
        <v>42644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7" t="s">
        <v>3</v>
      </c>
      <c r="C9" s="37"/>
      <c r="D9" s="37"/>
      <c r="E9" s="37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[1]Лист1!$B$11+ROUND([1]Лист1!$B$11*0.0519*1.53,2)+B$38</f>
        <v>1010.58</v>
      </c>
      <c r="C11" s="24">
        <f>[1]Лист1!$B$11+ROUND([1]Лист1!$B$11*0.0519*1.53,2)+C$38</f>
        <v>1010.58</v>
      </c>
      <c r="D11" s="24">
        <f>[1]Лист1!$B$11+ROUND([1]Лист1!$B$11*0.0519*1.53,2)+D$38</f>
        <v>1010.58</v>
      </c>
      <c r="E11" s="24">
        <f>[1]Лист1!$B$11+ROUND([1]Лист1!$B$11*0.0519*1.53,2)+E$38</f>
        <v>1010.58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[1]Лист1!$B$12+ROUND([1]Лист1!$B$12*0.0519*1.53,2)+B$38</f>
        <v>2074.1600000000003</v>
      </c>
      <c r="C12" s="24">
        <f>[1]Лист1!$B$12+ROUND([1]Лист1!$B$12*0.0519*1.53,2)+C$38</f>
        <v>2074.1600000000003</v>
      </c>
      <c r="D12" s="24">
        <f>[1]Лист1!$B$12+ROUND([1]Лист1!$B$12*0.0519*1.53,2)+D$38</f>
        <v>2074.1600000000003</v>
      </c>
      <c r="E12" s="24">
        <f>[1]Лист1!$B$12+ROUND([1]Лист1!$B$12*0.0519*1.53,2)+E$38</f>
        <v>2074.1600000000003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[1]Лист1!$B$13+ROUND([1]Лист1!$B$13*0.0519*1.53,2)+B$38</f>
        <v>4204.6499999999996</v>
      </c>
      <c r="C13" s="24">
        <f>[1]Лист1!$B$13+ROUND([1]Лист1!$B$13*0.0519*1.53,2)+C$38</f>
        <v>4204.6499999999996</v>
      </c>
      <c r="D13" s="24">
        <f>[1]Лист1!$B$13+ROUND([1]Лист1!$B$13*0.0519*1.53,2)+D$38</f>
        <v>4204.6499999999996</v>
      </c>
      <c r="E13" s="24">
        <f>[1]Лист1!$B$13+ROUND([1]Лист1!$B$13*0.0519*1.53,2)+E$38</f>
        <v>4204.6499999999996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7" t="s">
        <v>3</v>
      </c>
      <c r="C17" s="37"/>
      <c r="D17" s="37"/>
      <c r="E17" s="37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[1]Лист1!$B$15+ROUND([1]Лист1!$B$15*0.0519*1.53,2)+B$38</f>
        <v>1010.58</v>
      </c>
      <c r="C19" s="24">
        <f>[1]Лист1!$B$15+ROUND([1]Лист1!$B$15*0.0519*1.53,2)+C$38</f>
        <v>1010.58</v>
      </c>
      <c r="D19" s="24">
        <f>[1]Лист1!$B$15+ROUND([1]Лист1!$B$15*0.0519*1.53,2)+D$38</f>
        <v>1010.58</v>
      </c>
      <c r="E19" s="24">
        <f>[1]Лист1!$B$15+ROUND([1]Лист1!$B$15*0.0519*1.53,2)+E$38</f>
        <v>1010.58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[1]Лист1!$B$16+ROUND([1]Лист1!$B$16*0.0519*1.53,2)+B$38</f>
        <v>3157.1200000000003</v>
      </c>
      <c r="C20" s="24">
        <f>[1]Лист1!$B$16+ROUND([1]Лист1!$B$16*0.0519*1.53,2)+C$38</f>
        <v>3157.1200000000003</v>
      </c>
      <c r="D20" s="24">
        <f>[1]Лист1!$B$16+ROUND([1]Лист1!$B$16*0.0519*1.53,2)+D$38</f>
        <v>3157.1200000000003</v>
      </c>
      <c r="E20" s="24">
        <f>[1]Лист1!$B$16+ROUND([1]Лист1!$B$16*0.0519*1.53,2)+E$38</f>
        <v>3157.1200000000003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2" t="s">
        <v>13</v>
      </c>
      <c r="B22" s="32"/>
      <c r="C22" s="32"/>
      <c r="D22" s="32"/>
      <c r="E22" s="32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19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38" t="s">
        <v>23</v>
      </c>
      <c r="B26" s="39"/>
      <c r="C26" s="39"/>
      <c r="D26" s="39"/>
      <c r="E26" s="39"/>
      <c r="F26" s="11"/>
      <c r="G26" s="11"/>
      <c r="H26" s="11"/>
      <c r="I26" s="11"/>
    </row>
    <row r="27" spans="1:9" ht="15.75" x14ac:dyDescent="0.25">
      <c r="A27" s="39"/>
      <c r="B27" s="39"/>
      <c r="C27" s="39"/>
      <c r="D27" s="39"/>
      <c r="E27" s="39"/>
      <c r="F27" s="11"/>
      <c r="G27" s="11"/>
      <c r="H27" s="11"/>
      <c r="I27" s="11"/>
    </row>
    <row r="28" spans="1:9" ht="15.75" x14ac:dyDescent="0.25">
      <c r="A28" s="39"/>
      <c r="B28" s="39"/>
      <c r="C28" s="39"/>
      <c r="D28" s="39"/>
      <c r="E28" s="39"/>
      <c r="F28" s="11"/>
      <c r="G28" s="11"/>
      <c r="H28" s="11"/>
      <c r="I28" s="11"/>
    </row>
    <row r="29" spans="1:9" ht="15.75" x14ac:dyDescent="0.25">
      <c r="A29" s="39"/>
      <c r="B29" s="39"/>
      <c r="C29" s="39"/>
      <c r="D29" s="39"/>
      <c r="E29" s="39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18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20</v>
      </c>
      <c r="B34" s="40">
        <f>'через сети'!B34:E34</f>
        <v>2.82</v>
      </c>
      <c r="C34" s="41"/>
      <c r="D34" s="41"/>
      <c r="E34" s="42"/>
    </row>
    <row r="35" spans="1:5" ht="30" x14ac:dyDescent="0.25">
      <c r="A35" s="15" t="s">
        <v>16</v>
      </c>
      <c r="B35" s="40">
        <f>'через сети'!B35:E35</f>
        <v>1.0089999999999999</v>
      </c>
      <c r="C35" s="41"/>
      <c r="D35" s="41"/>
      <c r="E35" s="42"/>
    </row>
    <row r="36" spans="1:5" ht="75" x14ac:dyDescent="0.25">
      <c r="A36" s="15" t="s">
        <v>17</v>
      </c>
      <c r="B36" s="40">
        <f>'через сети'!B36:E36</f>
        <v>0.28899999999999998</v>
      </c>
      <c r="C36" s="41"/>
      <c r="D36" s="41"/>
      <c r="E36" s="42"/>
    </row>
    <row r="37" spans="1:5" ht="30.75" thickBot="1" x14ac:dyDescent="0.3">
      <c r="A37" s="16" t="s">
        <v>24</v>
      </c>
      <c r="B37" s="40">
        <f>'через сети'!B37:E37</f>
        <v>1.5169999999999999</v>
      </c>
      <c r="C37" s="41"/>
      <c r="D37" s="41"/>
      <c r="E37" s="42"/>
    </row>
    <row r="38" spans="1:5" ht="15" thickBot="1" x14ac:dyDescent="0.25">
      <c r="A38" s="8" t="s">
        <v>15</v>
      </c>
      <c r="B38" s="17">
        <f>B34</f>
        <v>2.82</v>
      </c>
      <c r="C38" s="17">
        <f>B34</f>
        <v>2.82</v>
      </c>
      <c r="D38" s="17">
        <f>B34</f>
        <v>2.82</v>
      </c>
      <c r="E38" s="19">
        <f>B34</f>
        <v>2.82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2016-11-14T07:13:09Z</dcterms:modified>
</cp:coreProperties>
</file>