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1 январ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B38" i="1"/>
  <c r="B20" i="1" l="1"/>
  <c r="B19" i="1"/>
  <c r="B13" i="1"/>
  <c r="B12" i="1"/>
  <c r="B11" i="1"/>
  <c r="D38" i="1"/>
  <c r="D20" i="1" l="1"/>
  <c r="D19" i="1"/>
  <c r="D13" i="1"/>
  <c r="D12" i="1"/>
  <c r="D11" i="1"/>
  <c r="B34" i="3"/>
  <c r="B37" i="3" l="1"/>
  <c r="B36" i="3"/>
  <c r="B35" i="3"/>
  <c r="C38" i="1" l="1"/>
  <c r="E38" i="3"/>
  <c r="D38" i="3"/>
  <c r="C38" i="3"/>
  <c r="B38" i="3"/>
  <c r="C20" i="3" l="1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C20" i="1"/>
  <c r="C19" i="1"/>
  <c r="C13" i="1"/>
  <c r="C12" i="1"/>
  <c r="C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<sst xmlns="http://schemas.openxmlformats.org/spreadsheetml/2006/main" count="69" uniqueCount="25">
  <si>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</si>
  <si>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</si>
  <si>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</si>
  <si>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</si>
  <si>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</si>
  <si>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</si>
  <si>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</si>
  <si>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</si>
  <si>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</si>
  <si>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</si>
  <si>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</si>
  <si>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</si>
  <si>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</si>
  <si>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</si>
  <si>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</si>
  <si>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</si>
  <si>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</si>
  <si>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</si>
  <si>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</si>
  <si>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</si>
  <si>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</si>
  <si>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</si>
  <si>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</si>
  <si>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</si>
  <si>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12,90%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</si>
</sst>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1%20&#1103;&#1085;&#1074;&#1072;&#1088;&#1100;%202017/20170210_SAMARAEN_PSAMARAE_01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1%20&#1103;&#1085;&#1074;&#1072;&#1088;&#1100;%202017/&#1056;&#1040;&#1057;&#1063;&#1045;&#1058;%20&#1062;&#1045;&#1053;%20&#1071;&#1085;&#1074;&#1072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20170210_SAMARAEN_PSAMARAE_0120"/>
    </sheetNames>
    <sheetDataSet>
      <sheetData sheetId="0">
        <row r="11">
          <cell r="B11" t="str">
            <v>931,08</v>
          </cell>
        </row>
        <row r="12">
          <cell r="B12" t="str">
            <v>1791,67</v>
          </cell>
        </row>
        <row r="13">
          <cell r="B13" t="str">
            <v>3578,35</v>
          </cell>
        </row>
        <row r="15">
          <cell r="B15" t="str">
            <v>931,08</v>
          </cell>
        </row>
        <row r="16">
          <cell r="B16" t="str">
            <v>2697,55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1042.8800000000001</v>
          </cell>
          <cell r="C5">
            <v>1596.03</v>
          </cell>
          <cell r="D5">
            <v>2391.8000000000002</v>
          </cell>
          <cell r="E5">
            <v>3428.1</v>
          </cell>
        </row>
        <row r="13">
          <cell r="B13">
            <v>3.16</v>
          </cell>
        </row>
        <row r="14">
          <cell r="B14">
            <v>1.1839999999999999</v>
          </cell>
        </row>
        <row r="15">
          <cell r="B15">
            <v>0.33900000000000002</v>
          </cell>
        </row>
        <row r="16">
          <cell r="B16">
            <v>1.6339999999999999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topLeftCell="A13" zoomScale="80" zoomScaleNormal="80" workbookViewId="0">
      <selection activeCell="B19" sqref="B19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34"/>
    </row>
    <row r="2" spans="1:10" ht="15.75" x14ac:dyDescent="0.2">
      <c r="A2" s="62"/>
      <c r="B2" s="62"/>
      <c r="C2" s="62"/>
      <c r="D2" s="62"/>
      <c r="E2" s="62"/>
      <c r="F2" s="62"/>
      <c r="G2" s="62"/>
      <c r="H2" s="62"/>
      <c r="I2" s="62"/>
      <c r="J2" s="34"/>
    </row>
    <row r="3" spans="1:10" ht="15.75" x14ac:dyDescent="0.2">
      <c r="A3" s="62"/>
      <c r="B3" s="62"/>
      <c r="C3" s="62"/>
      <c r="D3" s="62"/>
      <c r="E3" s="62"/>
      <c r="F3" s="62"/>
      <c r="G3" s="62"/>
      <c r="H3" s="62"/>
      <c r="I3" s="62"/>
      <c r="J3" s="34"/>
    </row>
    <row r="4" spans="1:10" ht="18" customHeight="1" x14ac:dyDescent="0.2">
      <c r="A4" s="34"/>
      <c r="B4" s="34"/>
      <c r="C4" s="34"/>
      <c r="D4" s="36">
        <v>42736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3" t="s">
        <v>3</v>
      </c>
      <c r="C9" s="63"/>
      <c r="D9" s="63"/>
      <c r="E9" s="63"/>
      <c r="F9" s="28"/>
      <c r="G9" s="28"/>
      <c r="H9" s="28"/>
      <c r="I9" s="28"/>
      <c r="J9" s="28"/>
    </row>
    <row r="10" spans="1:10" ht="15.75" x14ac:dyDescent="0.25">
      <c r="A10" s="29"/>
      <c r="B10" s="53" t="s">
        <v>4</v>
      </c>
      <c r="C10" s="53" t="s">
        <v>5</v>
      </c>
      <c r="D10" s="53" t="s">
        <v>6</v>
      </c>
      <c r="E10" s="5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39">
        <f>[1]Лист1!$B$11+ROUND([1]Лист1!$B$11*0.129*1.53,2)+B$38</f>
        <v>2160.8900000000003</v>
      </c>
      <c r="C11" s="27">
        <f>[1]Лист1!$B$11+ROUND([1]Лист1!$B$11*0.129*1.53,2)+C$38</f>
        <v>2714.04</v>
      </c>
      <c r="D11" s="27">
        <f>[1]Лист1!$B$11+ROUND([1]Лист1!$B$11*0.129*1.53,2)+D$38</f>
        <v>3509.8100000000004</v>
      </c>
      <c r="E11" s="27">
        <f>[1]Лист1!$B$11+ROUND([1]Лист1!$B$11*0.129*1.53,2)+E$38</f>
        <v>4546.1099999999997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[1]Лист1!$B$12+ROUND([1]Лист1!$B$12*0.129*1.53,2)+B$38</f>
        <v>3191.33</v>
      </c>
      <c r="C12" s="27">
        <f>[1]Лист1!$B$12+ROUND([1]Лист1!$B$12*0.129*1.53,2)+C$38</f>
        <v>3744.48</v>
      </c>
      <c r="D12" s="27">
        <f>[1]Лист1!$B$12+ROUND([1]Лист1!$B$12*0.129*1.53,2)+D$38</f>
        <v>4540.25</v>
      </c>
      <c r="E12" s="27">
        <f>[1]Лист1!$B$12+ROUND([1]Лист1!$B$12*0.129*1.53,2)+E$38</f>
        <v>5576.5499999999993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[1]Лист1!$B$13+ROUND([1]Лист1!$B$13*0.129*1.53,2)+B$38</f>
        <v>5330.65</v>
      </c>
      <c r="C13" s="27">
        <f>[1]Лист1!$B$13+ROUND([1]Лист1!$B$13*0.129*1.53,2)+C$38</f>
        <v>5883.7999999999993</v>
      </c>
      <c r="D13" s="27">
        <f>[1]Лист1!$B$13+ROUND([1]Лист1!$B$13*0.129*1.53,2)+D$38</f>
        <v>6679.57</v>
      </c>
      <c r="E13" s="27">
        <f>[1]Лист1!$B$13+ROUND([1]Лист1!$B$13*0.129*1.53,2)+E$38</f>
        <v>7715.869999999999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3" t="s">
        <v>3</v>
      </c>
      <c r="C17" s="63"/>
      <c r="D17" s="63"/>
      <c r="E17" s="63"/>
      <c r="F17" s="28"/>
      <c r="G17" s="28"/>
      <c r="H17" s="28"/>
      <c r="I17" s="28"/>
      <c r="J17" s="28"/>
    </row>
    <row r="18" spans="1:10" ht="15.75" x14ac:dyDescent="0.25">
      <c r="A18" s="29"/>
      <c r="B18" s="54" t="s">
        <v>4</v>
      </c>
      <c r="C18" s="54" t="s">
        <v>5</v>
      </c>
      <c r="D18" s="54" t="s">
        <v>6</v>
      </c>
      <c r="E18" s="54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[1]Лист1!$B$15+ROUND([1]Лист1!$B$15*0.129*1.53,2)+B$38</f>
        <v>2160.8900000000003</v>
      </c>
      <c r="C19" s="27">
        <f>[1]Лист1!$B$15+ROUND([1]Лист1!$B$15*0.129*1.53,2)+C$38</f>
        <v>2714.04</v>
      </c>
      <c r="D19" s="27">
        <f>[1]Лист1!$B$15+ROUND([1]Лист1!$B$15*0.129*1.53,2)+D$38</f>
        <v>3509.8100000000004</v>
      </c>
      <c r="E19" s="27">
        <f>[1]Лист1!$B$15+ROUND([1]Лист1!$B$15*0.129*1.53,2)+E$38</f>
        <v>4546.1099999999997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[1]Лист1!$B$16+ROUND([1]Лист1!$B$16*0.129*1.53,2)+B$38</f>
        <v>4276.01</v>
      </c>
      <c r="C20" s="27">
        <f>[1]Лист1!$B$16+ROUND([1]Лист1!$B$16*0.129*1.53,2)+C$38</f>
        <v>4829.16</v>
      </c>
      <c r="D20" s="27">
        <f>[1]Лист1!$B$16+ROUND([1]Лист1!$B$16*0.129*1.53,2)+D$38</f>
        <v>5624.93</v>
      </c>
      <c r="E20" s="27">
        <f>[1]Лист1!$B$16+ROUND([1]Лист1!$B$16*0.129*1.53,2)+E$38</f>
        <v>6661.23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8" t="s">
        <v>13</v>
      </c>
      <c r="B22" s="58"/>
      <c r="C22" s="58"/>
      <c r="D22" s="58"/>
      <c r="E22" s="58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4" t="s">
        <v>24</v>
      </c>
      <c r="B26" s="65"/>
      <c r="C26" s="65"/>
      <c r="D26" s="65"/>
      <c r="E26" s="65"/>
    </row>
    <row r="27" spans="1:10" ht="12.75" customHeight="1" x14ac:dyDescent="0.2">
      <c r="A27" s="65"/>
      <c r="B27" s="65"/>
      <c r="C27" s="65"/>
      <c r="D27" s="65"/>
      <c r="E27" s="65"/>
    </row>
    <row r="28" spans="1:10" ht="15.75" customHeight="1" x14ac:dyDescent="0.2">
      <c r="A28" s="65"/>
      <c r="B28" s="65"/>
      <c r="C28" s="65"/>
      <c r="D28" s="65"/>
      <c r="E28" s="65"/>
    </row>
    <row r="29" spans="1:10" ht="16.5" customHeight="1" x14ac:dyDescent="0.2">
      <c r="A29" s="65"/>
      <c r="B29" s="65"/>
      <c r="C29" s="65"/>
      <c r="D29" s="65"/>
      <c r="E29" s="65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[2]услуги!$B$5</f>
        <v>1042.8800000000001</v>
      </c>
      <c r="C33" s="22">
        <f>[2]услуги!$C$5</f>
        <v>1596.03</v>
      </c>
      <c r="D33" s="22">
        <f>[2]услуги!$D$5</f>
        <v>2391.8000000000002</v>
      </c>
      <c r="E33" s="23">
        <f>[2]услуги!$E$5</f>
        <v>3428.1</v>
      </c>
    </row>
    <row r="34" spans="1:5" ht="150" x14ac:dyDescent="0.25">
      <c r="A34" s="49" t="s">
        <v>21</v>
      </c>
      <c r="B34" s="59">
        <f>[2]услуги!$B$13</f>
        <v>3.16</v>
      </c>
      <c r="C34" s="60"/>
      <c r="D34" s="60"/>
      <c r="E34" s="61"/>
    </row>
    <row r="35" spans="1:5" ht="30" x14ac:dyDescent="0.25">
      <c r="A35" s="49" t="s">
        <v>16</v>
      </c>
      <c r="B35" s="55">
        <f>[2]услуги!$B$14</f>
        <v>1.1839999999999999</v>
      </c>
      <c r="C35" s="56"/>
      <c r="D35" s="56"/>
      <c r="E35" s="57"/>
    </row>
    <row r="36" spans="1:5" ht="75" x14ac:dyDescent="0.25">
      <c r="A36" s="49" t="s">
        <v>17</v>
      </c>
      <c r="B36" s="55">
        <f>[2]услуги!$B$15</f>
        <v>0.33900000000000002</v>
      </c>
      <c r="C36" s="56"/>
      <c r="D36" s="56"/>
      <c r="E36" s="57"/>
    </row>
    <row r="37" spans="1:5" ht="30.75" thickBot="1" x14ac:dyDescent="0.3">
      <c r="A37" s="50" t="s">
        <v>18</v>
      </c>
      <c r="B37" s="55">
        <f>[2]услуги!$B$16</f>
        <v>1.6339999999999999</v>
      </c>
      <c r="C37" s="56"/>
      <c r="D37" s="56"/>
      <c r="E37" s="57"/>
    </row>
    <row r="38" spans="1:5" ht="15" thickBot="1" x14ac:dyDescent="0.25">
      <c r="A38" s="7" t="s">
        <v>15</v>
      </c>
      <c r="B38" s="51">
        <f>B33+B34</f>
        <v>1046.0400000000002</v>
      </c>
      <c r="C38" s="51">
        <f>C33+B34</f>
        <v>1599.19</v>
      </c>
      <c r="D38" s="51">
        <f>D33+B34</f>
        <v>2394.96</v>
      </c>
      <c r="E38" s="52">
        <f>E33+B34</f>
        <v>3431.2599999999998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7" zoomScale="80" zoomScaleNormal="80" workbookViewId="0">
      <selection activeCell="B11" sqref="B11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ht="24" customHeight="1" x14ac:dyDescent="0.2">
      <c r="A4" s="8"/>
      <c r="B4" s="8"/>
      <c r="C4" s="8"/>
      <c r="D4" s="26">
        <v>42736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3" t="s">
        <v>3</v>
      </c>
      <c r="C9" s="73"/>
      <c r="D9" s="73"/>
      <c r="E9" s="73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[1]Лист1!$B$11+ROUND([1]Лист1!$B$11*0.129*1.53,2)+B$38</f>
        <v>1118.0100000000002</v>
      </c>
      <c r="C11" s="20">
        <f>[1]Лист1!$B$11+ROUND([1]Лист1!$B$11*0.129*1.53,2)+C$38</f>
        <v>1118.0100000000002</v>
      </c>
      <c r="D11" s="20">
        <f>[1]Лист1!$B$11+ROUND([1]Лист1!$B$11*0.129*1.53,2)+D$38</f>
        <v>1118.0100000000002</v>
      </c>
      <c r="E11" s="20">
        <f>[1]Лист1!$B$11+ROUND([1]Лист1!$B$11*0.129*1.53,2)+E$38</f>
        <v>1118.0100000000002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[1]Лист1!$B$12+ROUND([1]Лист1!$B$12*0.129*1.53,2)+B$38</f>
        <v>2148.4499999999998</v>
      </c>
      <c r="C12" s="20">
        <f>[1]Лист1!$B$12+ROUND([1]Лист1!$B$12*0.129*1.53,2)+C$38</f>
        <v>2148.4499999999998</v>
      </c>
      <c r="D12" s="20">
        <f>[1]Лист1!$B$12+ROUND([1]Лист1!$B$12*0.129*1.53,2)+D$38</f>
        <v>2148.4499999999998</v>
      </c>
      <c r="E12" s="20">
        <f>[1]Лист1!$B$12+ROUND([1]Лист1!$B$12*0.129*1.53,2)+E$38</f>
        <v>2148.4499999999998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[1]Лист1!$B$13+ROUND([1]Лист1!$B$13*0.129*1.53,2)+B$38</f>
        <v>4287.7699999999995</v>
      </c>
      <c r="C13" s="20">
        <f>[1]Лист1!$B$13+ROUND([1]Лист1!$B$13*0.129*1.53,2)+C$38</f>
        <v>4287.7699999999995</v>
      </c>
      <c r="D13" s="20">
        <f>[1]Лист1!$B$13+ROUND([1]Лист1!$B$13*0.129*1.53,2)+D$38</f>
        <v>4287.7699999999995</v>
      </c>
      <c r="E13" s="20">
        <f>[1]Лист1!$B$13+ROUND([1]Лист1!$B$13*0.129*1.53,2)+E$38</f>
        <v>4287.7699999999995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3" t="s">
        <v>3</v>
      </c>
      <c r="C17" s="73"/>
      <c r="D17" s="73"/>
      <c r="E17" s="73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[1]Лист1!$B$15+ROUND([1]Лист1!$B$15*0.129*1.53,2)+B$38</f>
        <v>1118.0100000000002</v>
      </c>
      <c r="C19" s="20">
        <f>[1]Лист1!$B$15+ROUND([1]Лист1!$B$15*0.129*1.53,2)+C$38</f>
        <v>1118.0100000000002</v>
      </c>
      <c r="D19" s="20">
        <f>[1]Лист1!$B$15+ROUND([1]Лист1!$B$15*0.129*1.53,2)+D$38</f>
        <v>1118.0100000000002</v>
      </c>
      <c r="E19" s="20">
        <f>[1]Лист1!$B$15+ROUND([1]Лист1!$B$15*0.129*1.53,2)+E$38</f>
        <v>1118.0100000000002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[1]Лист1!$B$16+ROUND([1]Лист1!$B$16*0.129*1.53,2)+B$38</f>
        <v>3233.13</v>
      </c>
      <c r="C20" s="20">
        <f>[1]Лист1!$B$16+ROUND([1]Лист1!$B$16*0.129*1.53,2)+C$38</f>
        <v>3233.13</v>
      </c>
      <c r="D20" s="20">
        <f>[1]Лист1!$B$16+ROUND([1]Лист1!$B$16*0.129*1.53,2)+D$38</f>
        <v>3233.13</v>
      </c>
      <c r="E20" s="20">
        <f>[1]Лист1!$B$16+ROUND([1]Лист1!$B$16*0.129*1.53,2)+E$38</f>
        <v>3233.13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4" t="s">
        <v>13</v>
      </c>
      <c r="B22" s="74"/>
      <c r="C22" s="74"/>
      <c r="D22" s="74"/>
      <c r="E22" s="74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64" t="s">
        <v>24</v>
      </c>
      <c r="B26" s="65"/>
      <c r="C26" s="65"/>
      <c r="D26" s="65"/>
      <c r="E26" s="65"/>
      <c r="F26" s="10"/>
      <c r="G26" s="10"/>
      <c r="H26" s="10"/>
      <c r="I26" s="10"/>
    </row>
    <row r="27" spans="1:9" ht="15.75" x14ac:dyDescent="0.25">
      <c r="A27" s="65"/>
      <c r="B27" s="65"/>
      <c r="C27" s="65"/>
      <c r="D27" s="65"/>
      <c r="E27" s="65"/>
      <c r="F27" s="10"/>
      <c r="G27" s="10"/>
      <c r="H27" s="10"/>
      <c r="I27" s="10"/>
    </row>
    <row r="28" spans="1:9" ht="15.75" x14ac:dyDescent="0.25">
      <c r="A28" s="65"/>
      <c r="B28" s="65"/>
      <c r="C28" s="65"/>
      <c r="D28" s="65"/>
      <c r="E28" s="65"/>
      <c r="F28" s="10"/>
      <c r="G28" s="10"/>
      <c r="H28" s="10"/>
      <c r="I28" s="10"/>
    </row>
    <row r="29" spans="1:9" ht="15.75" x14ac:dyDescent="0.25">
      <c r="A29" s="65"/>
      <c r="B29" s="65"/>
      <c r="C29" s="65"/>
      <c r="D29" s="65"/>
      <c r="E29" s="65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9">
        <f>'через сети'!B34:E34</f>
        <v>3.16</v>
      </c>
      <c r="C34" s="70"/>
      <c r="D34" s="70"/>
      <c r="E34" s="71"/>
    </row>
    <row r="35" spans="1:5" ht="30" x14ac:dyDescent="0.25">
      <c r="A35" s="13" t="s">
        <v>16</v>
      </c>
      <c r="B35" s="66">
        <f>'через сети'!B35:E35</f>
        <v>1.1839999999999999</v>
      </c>
      <c r="C35" s="67"/>
      <c r="D35" s="67"/>
      <c r="E35" s="68"/>
    </row>
    <row r="36" spans="1:5" ht="45" customHeight="1" x14ac:dyDescent="0.25">
      <c r="A36" s="13" t="s">
        <v>17</v>
      </c>
      <c r="B36" s="66">
        <f>'через сети'!B36:E36</f>
        <v>0.33900000000000002</v>
      </c>
      <c r="C36" s="67"/>
      <c r="D36" s="67"/>
      <c r="E36" s="68"/>
    </row>
    <row r="37" spans="1:5" ht="33" customHeight="1" thickBot="1" x14ac:dyDescent="0.3">
      <c r="A37" s="14" t="s">
        <v>18</v>
      </c>
      <c r="B37" s="66">
        <f>'через сети'!B37:E37</f>
        <v>1.6339999999999999</v>
      </c>
      <c r="C37" s="67"/>
      <c r="D37" s="67"/>
      <c r="E37" s="68"/>
    </row>
    <row r="38" spans="1:5" ht="15" thickBot="1" x14ac:dyDescent="0.25">
      <c r="A38" s="7" t="s">
        <v>15</v>
      </c>
      <c r="B38" s="15">
        <f>B34</f>
        <v>3.16</v>
      </c>
      <c r="C38" s="15">
        <f>B34</f>
        <v>3.16</v>
      </c>
      <c r="D38" s="15">
        <f>B34</f>
        <v>3.16</v>
      </c>
      <c r="E38" s="16">
        <f>B34</f>
        <v>3.16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2017-02-14T06:12:42Z</dcterms:modified>
</cp:coreProperties>
</file>